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pfgovbr.sharepoint.com/sites/GTEDPRFIG/Shared Documents/Engenharia/500-GRA/Manutenção Predial 2022/"/>
    </mc:Choice>
  </mc:AlternateContent>
  <xr:revisionPtr revIDLastSave="9" documentId="8_{35149697-0156-4330-A639-1A9A3C6205DA}" xr6:coauthVersionLast="47" xr6:coauthVersionMax="47" xr10:uidLastSave="{CB3F602F-6ED0-46AF-89E7-443A43E7BC2E}"/>
  <bookViews>
    <workbookView xWindow="-120" yWindow="-120" windowWidth="29040" windowHeight="15720" xr2:uid="{00000000-000D-0000-FFFF-FFFF00000000}"/>
  </bookViews>
  <sheets>
    <sheet name="PLANILHA_PARA_PREENCHIMENTO" sheetId="3" r:id="rId1"/>
  </sheets>
  <calcPr calcId="191029"/>
  <customWorkbookViews>
    <customWorkbookView name="Filtro 2" guid="{D709EA95-86BE-4C42-AFDD-314ABC28A7D7}" maximized="1" windowWidth="0" windowHeight="0" activeSheetId="0"/>
    <customWorkbookView name="Filtro 1" guid="{9B1E200B-9DD1-4FB1-B570-082302EF03D4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42" i="3" l="1"/>
  <c r="N442" i="3"/>
  <c r="M442" i="3"/>
  <c r="O109" i="3"/>
  <c r="N109" i="3"/>
  <c r="M109" i="3"/>
  <c r="M108" i="3" s="1"/>
  <c r="O108" i="3"/>
  <c r="N108" i="3"/>
  <c r="O106" i="3"/>
  <c r="N106" i="3"/>
  <c r="M106" i="3"/>
  <c r="M103" i="3" s="1"/>
  <c r="O104" i="3"/>
  <c r="O103" i="3" s="1"/>
  <c r="N104" i="3"/>
  <c r="N103" i="3" s="1"/>
  <c r="M104" i="3"/>
  <c r="O101" i="3"/>
  <c r="N101" i="3"/>
  <c r="N100" i="3" s="1"/>
  <c r="M101" i="3"/>
  <c r="M100" i="3"/>
  <c r="O96" i="3"/>
  <c r="N96" i="3"/>
  <c r="M96" i="3"/>
  <c r="O93" i="3"/>
  <c r="N93" i="3"/>
  <c r="M93" i="3"/>
  <c r="O92" i="3"/>
  <c r="N92" i="3"/>
  <c r="M92" i="3"/>
  <c r="O88" i="3"/>
  <c r="N88" i="3"/>
  <c r="M88" i="3"/>
  <c r="O87" i="3"/>
  <c r="N87" i="3"/>
  <c r="M87" i="3"/>
  <c r="O77" i="3"/>
  <c r="N77" i="3"/>
  <c r="M77" i="3"/>
  <c r="O76" i="3"/>
  <c r="N76" i="3"/>
  <c r="M76" i="3"/>
  <c r="O48" i="3"/>
  <c r="N48" i="3"/>
  <c r="N20" i="3" s="1"/>
  <c r="M48" i="3"/>
  <c r="M20" i="3" s="1"/>
  <c r="I47" i="3"/>
  <c r="K47" i="3" s="1"/>
  <c r="N47" i="3" s="1"/>
  <c r="H47" i="3"/>
  <c r="F47" i="3"/>
  <c r="E47" i="3"/>
  <c r="C47" i="3"/>
  <c r="O20" i="3"/>
  <c r="O17" i="3"/>
  <c r="N17" i="3"/>
  <c r="M17" i="3"/>
  <c r="O15" i="3"/>
  <c r="N15" i="3"/>
  <c r="N14" i="3" s="1"/>
  <c r="M15" i="3"/>
  <c r="M14" i="3" s="1"/>
  <c r="O14" i="3"/>
  <c r="M75" i="3" l="1"/>
  <c r="M445" i="3" s="1"/>
  <c r="O100" i="3"/>
  <c r="N75" i="3"/>
  <c r="O448" i="3"/>
  <c r="J47" i="3"/>
  <c r="O75" i="3"/>
  <c r="N445" i="3"/>
  <c r="N1" i="3" l="1"/>
  <c r="M47" i="3"/>
  <c r="O47" i="3" s="1"/>
  <c r="P47" i="3" s="1"/>
  <c r="L47" i="3"/>
  <c r="O449" i="3"/>
  <c r="O450" i="3"/>
  <c r="N446" i="3"/>
  <c r="O445" i="3"/>
  <c r="M446" i="3" s="1"/>
  <c r="O446" i="3" s="1"/>
  <c r="P93" i="3" l="1"/>
  <c r="P88" i="3"/>
  <c r="P77" i="3"/>
  <c r="P109" i="3"/>
  <c r="P106" i="3"/>
  <c r="P20" i="3"/>
  <c r="P15" i="3"/>
  <c r="P48" i="3"/>
  <c r="P108" i="3"/>
  <c r="P17" i="3"/>
  <c r="P14" i="3"/>
  <c r="P87" i="3"/>
  <c r="P92" i="3"/>
  <c r="P76" i="3"/>
  <c r="P96" i="3"/>
  <c r="P103" i="3"/>
  <c r="P104" i="3"/>
  <c r="P442" i="3"/>
  <c r="P101" i="3"/>
  <c r="P75" i="3"/>
  <c r="P100" i="3"/>
</calcChain>
</file>

<file path=xl/sharedStrings.xml><?xml version="1.0" encoding="utf-8"?>
<sst xmlns="http://schemas.openxmlformats.org/spreadsheetml/2006/main" count="2212" uniqueCount="1000">
  <si>
    <t xml:space="preserve">1. Razão Social da Empresa:                                   2. CNPJ Nº: </t>
  </si>
  <si>
    <t>3. Inscrição Estadual:                                               4. Inscrição Municipal: N/A</t>
  </si>
  <si>
    <t xml:space="preserve">5. Endereço:                                                               6. Telefone: </t>
  </si>
  <si>
    <t>10. Representante da Empresa:                           11. Cargo:</t>
  </si>
  <si>
    <t>Descrição</t>
  </si>
  <si>
    <t>Quant.</t>
  </si>
  <si>
    <t>1.1</t>
  </si>
  <si>
    <t>1.2</t>
  </si>
  <si>
    <t xml:space="preserve">EQUIPE RESIDENTE </t>
  </si>
  <si>
    <t>SERVIÇOS GERAIS - SOB DEMANDA</t>
  </si>
  <si>
    <t>PLANILHA SINTÉTICA GERAL</t>
  </si>
  <si>
    <t>Bancos:</t>
  </si>
  <si>
    <t xml:space="preserve">BDI para Mão de Obra </t>
  </si>
  <si>
    <t>SINAPI - 02/2023 - Paraná e
Cotações de mercado.</t>
  </si>
  <si>
    <t>Foz do Iguaçu</t>
  </si>
  <si>
    <t>BDI para Materiais e Equipamentos</t>
  </si>
  <si>
    <t>ITEM</t>
  </si>
  <si>
    <t>Código</t>
  </si>
  <si>
    <t>BANCO</t>
  </si>
  <si>
    <t>Tabela de Origem</t>
  </si>
  <si>
    <t>Und</t>
  </si>
  <si>
    <t>Valor Unit</t>
  </si>
  <si>
    <t>Valor Unit com BDI</t>
  </si>
  <si>
    <t>Total com BDI</t>
  </si>
  <si>
    <t>M.O.</t>
  </si>
  <si>
    <t>MAT. + EQUIP. + SERV. TERC. + OUTROS</t>
  </si>
  <si>
    <t>TOTAL</t>
  </si>
  <si>
    <t>Peso (%)</t>
  </si>
  <si>
    <t>1</t>
  </si>
  <si>
    <t>SERVIÇOS CONTINUADOS</t>
  </si>
  <si>
    <t>SUPERVISÃO TÉCNICA</t>
  </si>
  <si>
    <t>1.1.1</t>
  </si>
  <si>
    <t>EF_01</t>
  </si>
  <si>
    <t>N/A</t>
  </si>
  <si>
    <t>GRA_EQUIPE_RESIDENTE</t>
  </si>
  <si>
    <t>MÊS</t>
  </si>
  <si>
    <t>1.1.2</t>
  </si>
  <si>
    <t>EF_02</t>
  </si>
  <si>
    <t>1.1.3</t>
  </si>
  <si>
    <t>EF_03</t>
  </si>
  <si>
    <t>2</t>
  </si>
  <si>
    <t>2.1.1</t>
  </si>
  <si>
    <t>SINAPI-S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</si>
  <si>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</si>
  <si>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</si>
  <si>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</si>
  <si>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</si>
  <si>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</si>
  <si>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</si>
  <si>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</si>
  <si>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</si>
  <si>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</si>
  <si>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</si>
  <si>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</si>
  <si>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</si>
  <si>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</si>
  <si>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</si>
  <si>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</si>
  <si>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</si>
  <si>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</si>
  <si>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</si>
  <si>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</si>
  <si>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</si>
  <si>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</si>
  <si>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</si>
  <si>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</si>
  <si>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</si>
  <si>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</si>
  <si>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2.2</t>
  </si>
  <si>
    <t>SERVIÇOS REFRIGERAÇÃO</t>
  </si>
  <si>
    <t>2.2.1</t>
  </si>
  <si>
    <t>SPLIT_SERV_001</t>
  </si>
  <si>
    <t>COT.MERCADO</t>
  </si>
  <si>
    <t>2.2.2</t>
  </si>
  <si>
    <t>SPLIT_SERV_002</t>
  </si>
  <si>
    <t>2.2.3</t>
  </si>
  <si>
    <t>SPLIT_SERV_003</t>
  </si>
  <si>
    <t>2.2.4</t>
  </si>
  <si>
    <t>SPLIT_SERV_004</t>
  </si>
  <si>
    <t>2.2.5</t>
  </si>
  <si>
    <t>SPLIT_SERV_005</t>
  </si>
  <si>
    <t>2.2.6</t>
  </si>
  <si>
    <t>SPLIT_SERV_006</t>
  </si>
  <si>
    <t>2.2.7</t>
  </si>
  <si>
    <t>SPLIT_SERV_007</t>
  </si>
  <si>
    <t>2.2.8</t>
  </si>
  <si>
    <t>SPLIT_SERV_008</t>
  </si>
  <si>
    <t>2.2.9</t>
  </si>
  <si>
    <t>SPLIT_SERV_009</t>
  </si>
  <si>
    <t>2.2.10</t>
  </si>
  <si>
    <t>SPLIT_SERV_010</t>
  </si>
  <si>
    <t>2.2.11</t>
  </si>
  <si>
    <t>SPLIT_SERV_011</t>
  </si>
  <si>
    <t>2.2.12</t>
  </si>
  <si>
    <t>REFRI. 001</t>
  </si>
  <si>
    <t>COMPOSIÇÕES</t>
  </si>
  <si>
    <t>2.2.13</t>
  </si>
  <si>
    <t>REFRI. 002</t>
  </si>
  <si>
    <t>2.2.14</t>
  </si>
  <si>
    <t>REFRI. 003</t>
  </si>
  <si>
    <t>2.2.15</t>
  </si>
  <si>
    <t>REFRI. 004</t>
  </si>
  <si>
    <t>2.2.16</t>
  </si>
  <si>
    <t>REFRI. 005</t>
  </si>
  <si>
    <t>2.2.17</t>
  </si>
  <si>
    <t>REFRI. 006</t>
  </si>
  <si>
    <t>2.2.18</t>
  </si>
  <si>
    <t>REFRI. 007</t>
  </si>
  <si>
    <t>2.2.19</t>
  </si>
  <si>
    <t>REFRI. 008</t>
  </si>
  <si>
    <t>2.2.20</t>
  </si>
  <si>
    <t>REFRI. 009</t>
  </si>
  <si>
    <t>2.2.21</t>
  </si>
  <si>
    <t>REFRI. 010</t>
  </si>
  <si>
    <t>2.2.22</t>
  </si>
  <si>
    <t>REFRI. 012</t>
  </si>
  <si>
    <t>2.2.23</t>
  </si>
  <si>
    <t>REFRI. 013</t>
  </si>
  <si>
    <t>2.2.24</t>
  </si>
  <si>
    <t>REFRI. 014</t>
  </si>
  <si>
    <t>2.2.25</t>
  </si>
  <si>
    <t>REFRI. 015</t>
  </si>
  <si>
    <t>2.2.26</t>
  </si>
  <si>
    <t>REFRI. 016</t>
  </si>
  <si>
    <t>3</t>
  </si>
  <si>
    <t>SERVIÇOS ESPECIALIZADOS</t>
  </si>
  <si>
    <t>3.1</t>
  </si>
  <si>
    <t>PREVENÇÃO CONTRA INCÊNDIOS - DPF/GRA/PR</t>
  </si>
  <si>
    <t>3.1.1</t>
  </si>
  <si>
    <t>Rotinas de Manutenção</t>
  </si>
  <si>
    <t>3.1.1.1</t>
  </si>
  <si>
    <t>MAN_COT.029</t>
  </si>
  <si>
    <t>3.1.1.2</t>
  </si>
  <si>
    <t>MAN_COT.030</t>
  </si>
  <si>
    <t>3.1.1.3</t>
  </si>
  <si>
    <t>MAN_COT.032</t>
  </si>
  <si>
    <t>3.1.1.4</t>
  </si>
  <si>
    <t>MAN_COT.034</t>
  </si>
  <si>
    <t>3.1.1.5</t>
  </si>
  <si>
    <t>COT_MAN_127</t>
  </si>
  <si>
    <t>3.1.1.6</t>
  </si>
  <si>
    <t>COT_MAN_128</t>
  </si>
  <si>
    <t>3.1.1.7</t>
  </si>
  <si>
    <t>MAN_COT.038</t>
  </si>
  <si>
    <t>3.1.1.8</t>
  </si>
  <si>
    <t>MAN_COT.039</t>
  </si>
  <si>
    <t>3.1.1.9</t>
  </si>
  <si>
    <t>MAN_COT.040</t>
  </si>
  <si>
    <t>3.2</t>
  </si>
  <si>
    <t>SISTEMA DE GERAÇÃO DE ENERGIA - GERADORES - DPF/GRA/PR</t>
  </si>
  <si>
    <t>3.2.1</t>
  </si>
  <si>
    <t>COT_MAN_129</t>
  </si>
  <si>
    <t>3.2.2</t>
  </si>
  <si>
    <t>COT_MAN_130</t>
  </si>
  <si>
    <t>3.2.3</t>
  </si>
  <si>
    <t>COT_MAN_131</t>
  </si>
  <si>
    <t>3.3</t>
  </si>
  <si>
    <t>SISTEMA DE ENERGIA ININTERRUPTA - NO BREALS - DPF/GRA/PR</t>
  </si>
  <si>
    <t>3.3.1</t>
  </si>
  <si>
    <t>3.3.1.1</t>
  </si>
  <si>
    <t>SERV_NOBREAK_001</t>
  </si>
  <si>
    <t>3.3.1.2</t>
  </si>
  <si>
    <t>SERV_NOBREAK_002</t>
  </si>
  <si>
    <t>3.3.2</t>
  </si>
  <si>
    <t>Serviço sob demanda</t>
  </si>
  <si>
    <t>3.3.2.1</t>
  </si>
  <si>
    <t>SERV_NOBREAK_004</t>
  </si>
  <si>
    <t>3.3.2.2</t>
  </si>
  <si>
    <t>SERV_NOBREAK_005</t>
  </si>
  <si>
    <t>3.3.2.3</t>
  </si>
  <si>
    <t>SERV_NOBREAK_003</t>
  </si>
  <si>
    <t>3.4</t>
  </si>
  <si>
    <t>SISTEMA DE PONTE ROLANTE</t>
  </si>
  <si>
    <t>3.4.1</t>
  </si>
  <si>
    <t>3.4.1.1</t>
  </si>
  <si>
    <t>COT_MAN_132</t>
  </si>
  <si>
    <t>3.5</t>
  </si>
  <si>
    <t>SISTEMA DE AQUECIMENTO DE ÁGUA</t>
  </si>
  <si>
    <t>3.5.1</t>
  </si>
  <si>
    <t>3.5.1.1</t>
  </si>
  <si>
    <t>COT_MAN_133</t>
  </si>
  <si>
    <t>3.5.2</t>
  </si>
  <si>
    <t>3.5.2.1</t>
  </si>
  <si>
    <t>COT_MAN_134</t>
  </si>
  <si>
    <t>4</t>
  </si>
  <si>
    <t>PEÇAS, MATERIAIS E EQUIPAMENTOS</t>
  </si>
  <si>
    <t>4.1</t>
  </si>
  <si>
    <t>CIVIL, ELÉTRICA E HIDRÁULICA</t>
  </si>
  <si>
    <t>4.1.1</t>
  </si>
  <si>
    <t>SINAPI-I</t>
  </si>
  <si>
    <t>4.1.2</t>
  </si>
  <si>
    <t>4.1.3</t>
  </si>
  <si>
    <t>4.1.4</t>
  </si>
  <si>
    <t>4.1.5</t>
  </si>
  <si>
    <t>COT_MAN_003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</si>
  <si>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</si>
  <si>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</si>
  <si>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</si>
  <si>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</si>
  <si>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</si>
  <si>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</si>
  <si>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</si>
  <si>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</si>
  <si>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</si>
  <si>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COT_MAN_016</t>
  </si>
  <si>
    <t>4.1.15</t>
  </si>
  <si>
    <t>COT_MAN_011</t>
  </si>
  <si>
    <t>4.1.16</t>
  </si>
  <si>
    <t>4.1.17</t>
  </si>
  <si>
    <t>4.1.18</t>
  </si>
  <si>
    <t>4.1.19</t>
  </si>
  <si>
    <t>4.1.20</t>
  </si>
  <si>
    <t>COT_MAN_008</t>
  </si>
  <si>
    <t>4.1.21</t>
  </si>
  <si>
    <t>4.1.22</t>
  </si>
  <si>
    <t>4.1.23</t>
  </si>
  <si>
    <t>4.1.24</t>
  </si>
  <si>
    <t>4.1.25</t>
  </si>
  <si>
    <t>COT_MAN_002</t>
  </si>
  <si>
    <t>4.1.26</t>
  </si>
  <si>
    <t>COT_MAN_073</t>
  </si>
  <si>
    <t>4.1.27</t>
  </si>
  <si>
    <t>4.1.28</t>
  </si>
  <si>
    <t>4.1.29</t>
  </si>
  <si>
    <t>4.1.30</t>
  </si>
  <si>
    <t>4.1.31</t>
  </si>
  <si>
    <t>4.1.32</t>
  </si>
  <si>
    <t>4.1.33</t>
  </si>
  <si>
    <t>4.1.34</t>
  </si>
  <si>
    <t>4.1.35</t>
  </si>
  <si>
    <t>4.1.36</t>
  </si>
  <si>
    <t>4.1.37</t>
  </si>
  <si>
    <t>4.1.38</t>
  </si>
  <si>
    <t>4.1.39</t>
  </si>
  <si>
    <t>4.1.40</t>
  </si>
  <si>
    <t>4.1.41</t>
  </si>
  <si>
    <t>4.1.42</t>
  </si>
  <si>
    <t>4.1.43</t>
  </si>
  <si>
    <t>4.1.44</t>
  </si>
  <si>
    <t>4.1.45</t>
  </si>
  <si>
    <t>4.1.46</t>
  </si>
  <si>
    <t>4.1.47</t>
  </si>
  <si>
    <t>4.1.48</t>
  </si>
  <si>
    <t>4.1.49</t>
  </si>
  <si>
    <t>COT_MAN_023</t>
  </si>
  <si>
    <t>4.1.50</t>
  </si>
  <si>
    <t>4.1.51</t>
  </si>
  <si>
    <t>4.1.52</t>
  </si>
  <si>
    <t>4.1.53</t>
  </si>
  <si>
    <t>COT_MAN_004</t>
  </si>
  <si>
    <t>4.1.54</t>
  </si>
  <si>
    <t>COT_MAN_019</t>
  </si>
  <si>
    <t>4.1.55</t>
  </si>
  <si>
    <t>4.1.56</t>
  </si>
  <si>
    <t>4.1.57</t>
  </si>
  <si>
    <t>MAN_COT.014</t>
  </si>
  <si>
    <t>4.1.58</t>
  </si>
  <si>
    <t>COT_MAN_014</t>
  </si>
  <si>
    <t>4.1.59</t>
  </si>
  <si>
    <t>4.1.60</t>
  </si>
  <si>
    <t>4.1.61</t>
  </si>
  <si>
    <t>4.1.62</t>
  </si>
  <si>
    <t>COT_MAN_001</t>
  </si>
  <si>
    <t>4.1.63</t>
  </si>
  <si>
    <t>COT_MAN_009</t>
  </si>
  <si>
    <t>4.1.64</t>
  </si>
  <si>
    <t>4.1.65</t>
  </si>
  <si>
    <t>4.1.66</t>
  </si>
  <si>
    <t>4.1.67</t>
  </si>
  <si>
    <t>4.1.68</t>
  </si>
  <si>
    <t>4.1.69</t>
  </si>
  <si>
    <t>4.1.70</t>
  </si>
  <si>
    <t>4.1.71</t>
  </si>
  <si>
    <t>4.1.72</t>
  </si>
  <si>
    <t>4.1.73</t>
  </si>
  <si>
    <t>COT_MAN_020</t>
  </si>
  <si>
    <t>4.1.74</t>
  </si>
  <si>
    <t>4.1.75</t>
  </si>
  <si>
    <t>4.1.76</t>
  </si>
  <si>
    <t>4.1.77</t>
  </si>
  <si>
    <t>4.1.78</t>
  </si>
  <si>
    <t>4.1.79</t>
  </si>
  <si>
    <t>4.1.80</t>
  </si>
  <si>
    <t>4.1.81</t>
  </si>
  <si>
    <t>4.1.82</t>
  </si>
  <si>
    <t>4.1.83</t>
  </si>
  <si>
    <t>4.1.84</t>
  </si>
  <si>
    <t>4.1.85</t>
  </si>
  <si>
    <t>COT_MAN_007</t>
  </si>
  <si>
    <t>4.1.86</t>
  </si>
  <si>
    <t>COT_MAN_028</t>
  </si>
  <si>
    <t>4.1.87</t>
  </si>
  <si>
    <t>COT_MAN_005</t>
  </si>
  <si>
    <t>4.1.88</t>
  </si>
  <si>
    <t>4.1.89</t>
  </si>
  <si>
    <t>4.1.90</t>
  </si>
  <si>
    <t>4.1.91</t>
  </si>
  <si>
    <t>4.1.92</t>
  </si>
  <si>
    <t>4.1.93</t>
  </si>
  <si>
    <t>COT_MAN_017</t>
  </si>
  <si>
    <t>4.1.94</t>
  </si>
  <si>
    <t>COT_MAN_024</t>
  </si>
  <si>
    <t>4.1.95</t>
  </si>
  <si>
    <t>4.1.96</t>
  </si>
  <si>
    <t>4.1.97</t>
  </si>
  <si>
    <t>4.1.98</t>
  </si>
  <si>
    <t>4.1.99</t>
  </si>
  <si>
    <t>COT_MAN_012</t>
  </si>
  <si>
    <t>4.1.100</t>
  </si>
  <si>
    <t>4.1.101</t>
  </si>
  <si>
    <t>4.1.102</t>
  </si>
  <si>
    <t>4.1.103</t>
  </si>
  <si>
    <t>4.1.104</t>
  </si>
  <si>
    <t>4.1.105</t>
  </si>
  <si>
    <t>4.1.106</t>
  </si>
  <si>
    <t>4.1.107</t>
  </si>
  <si>
    <t>4.1.108</t>
  </si>
  <si>
    <t>COT_MAN_032</t>
  </si>
  <si>
    <t>4.1.109</t>
  </si>
  <si>
    <t>4.1.110</t>
  </si>
  <si>
    <t>4.1.111</t>
  </si>
  <si>
    <t>4.1.112</t>
  </si>
  <si>
    <t>4.1.113</t>
  </si>
  <si>
    <t>4.1.114</t>
  </si>
  <si>
    <t>COT_MAN_030</t>
  </si>
  <si>
    <t>4.1.115</t>
  </si>
  <si>
    <t>4.1.116</t>
  </si>
  <si>
    <t>4.1.117</t>
  </si>
  <si>
    <t>4.1.118</t>
  </si>
  <si>
    <t>4.1.119</t>
  </si>
  <si>
    <t>4.1.120</t>
  </si>
  <si>
    <t>4.1.121</t>
  </si>
  <si>
    <t>4.1.122</t>
  </si>
  <si>
    <t>4.1.123</t>
  </si>
  <si>
    <t>COT_MAN_031</t>
  </si>
  <si>
    <t>4.1.124</t>
  </si>
  <si>
    <t>4.1.125</t>
  </si>
  <si>
    <t>4.1.126</t>
  </si>
  <si>
    <t>4.1.127</t>
  </si>
  <si>
    <t>4.1.128</t>
  </si>
  <si>
    <t>4.1.129</t>
  </si>
  <si>
    <t>4.1.130</t>
  </si>
  <si>
    <t>4.1.131</t>
  </si>
  <si>
    <t>4.1.132</t>
  </si>
  <si>
    <t>4.1.133</t>
  </si>
  <si>
    <t>COT_MAN_037</t>
  </si>
  <si>
    <t>4.1.134</t>
  </si>
  <si>
    <t>4.1.135</t>
  </si>
  <si>
    <t>4.1.136</t>
  </si>
  <si>
    <t>COT_MAN_022</t>
  </si>
  <si>
    <t>4.1.137</t>
  </si>
  <si>
    <t>4.1.138</t>
  </si>
  <si>
    <t>4.1.139</t>
  </si>
  <si>
    <t>4.1.140</t>
  </si>
  <si>
    <t>4.1.141</t>
  </si>
  <si>
    <t>4.1.142</t>
  </si>
  <si>
    <t>MAN_COT.012</t>
  </si>
  <si>
    <t>4.1.143</t>
  </si>
  <si>
    <t>4.1.144</t>
  </si>
  <si>
    <t>4.1.145</t>
  </si>
  <si>
    <t>4.1.146</t>
  </si>
  <si>
    <t>4.1.147</t>
  </si>
  <si>
    <t>4.1.148</t>
  </si>
  <si>
    <t>4.1.149</t>
  </si>
  <si>
    <t>4.1.150</t>
  </si>
  <si>
    <t>4.1.151</t>
  </si>
  <si>
    <t>4.1.152</t>
  </si>
  <si>
    <t>4.1.153</t>
  </si>
  <si>
    <t>4.1.154</t>
  </si>
  <si>
    <t>4.1.155</t>
  </si>
  <si>
    <t>4.1.156</t>
  </si>
  <si>
    <t>4.1.157</t>
  </si>
  <si>
    <t>4.1.158</t>
  </si>
  <si>
    <t>4.1.159</t>
  </si>
  <si>
    <t>4.1.160</t>
  </si>
  <si>
    <t>COT_MAN_010</t>
  </si>
  <si>
    <t>4.1.161</t>
  </si>
  <si>
    <t>4.1.162</t>
  </si>
  <si>
    <t>4.1.163</t>
  </si>
  <si>
    <t>COT_MAN_029</t>
  </si>
  <si>
    <t>4.1.164</t>
  </si>
  <si>
    <t>4.1.165</t>
  </si>
  <si>
    <t>4.1.166</t>
  </si>
  <si>
    <t>4.1.167</t>
  </si>
  <si>
    <t>4.1.168</t>
  </si>
  <si>
    <t>4.1.169</t>
  </si>
  <si>
    <t>COT_MAN_036</t>
  </si>
  <si>
    <t>4.1.170</t>
  </si>
  <si>
    <t>4.1.171</t>
  </si>
  <si>
    <t>4.1.172</t>
  </si>
  <si>
    <t>4.1.173</t>
  </si>
  <si>
    <t>4.1.174</t>
  </si>
  <si>
    <t>4.1.175</t>
  </si>
  <si>
    <t>4.1.176</t>
  </si>
  <si>
    <t>4.1.177</t>
  </si>
  <si>
    <t>COT_MAN_025</t>
  </si>
  <si>
    <t>4.1.178</t>
  </si>
  <si>
    <t>COT_MAN_071</t>
  </si>
  <si>
    <t>4.1.179</t>
  </si>
  <si>
    <t>4.1.180</t>
  </si>
  <si>
    <t>4.1.181</t>
  </si>
  <si>
    <t>4.1.182</t>
  </si>
  <si>
    <t>4.1.183</t>
  </si>
  <si>
    <t>4.1.184</t>
  </si>
  <si>
    <t>4.1.185</t>
  </si>
  <si>
    <t>4.1.186</t>
  </si>
  <si>
    <t>4.1.187</t>
  </si>
  <si>
    <t>4.1.188</t>
  </si>
  <si>
    <t>4.1.189</t>
  </si>
  <si>
    <t>4.1.190</t>
  </si>
  <si>
    <t>4.1.191</t>
  </si>
  <si>
    <t>COT_MAN_035</t>
  </si>
  <si>
    <t>4.1.192</t>
  </si>
  <si>
    <t>4.1.193</t>
  </si>
  <si>
    <t>COT_MAN_015</t>
  </si>
  <si>
    <t>4.1.194</t>
  </si>
  <si>
    <t>COT_MAN_027</t>
  </si>
  <si>
    <t>4.1.195</t>
  </si>
  <si>
    <t>4.1.196</t>
  </si>
  <si>
    <t>4.1.197</t>
  </si>
  <si>
    <t>4.1.198</t>
  </si>
  <si>
    <t>COT_MAN_072</t>
  </si>
  <si>
    <t>4.1.199</t>
  </si>
  <si>
    <t>4.1.200</t>
  </si>
  <si>
    <t>4.1.201</t>
  </si>
  <si>
    <t>4.1.202</t>
  </si>
  <si>
    <t>COT_MAN_006</t>
  </si>
  <si>
    <t>4.1.203</t>
  </si>
  <si>
    <t>4.1.204</t>
  </si>
  <si>
    <t>4.1.205</t>
  </si>
  <si>
    <t>4.1.206</t>
  </si>
  <si>
    <t>4.1.207</t>
  </si>
  <si>
    <t>4.1.208</t>
  </si>
  <si>
    <t>4.1.209</t>
  </si>
  <si>
    <t>4.1.210</t>
  </si>
  <si>
    <t>4.1.211</t>
  </si>
  <si>
    <t>4.1.212</t>
  </si>
  <si>
    <t>COT_MAN_034</t>
  </si>
  <si>
    <t>4.1.213</t>
  </si>
  <si>
    <t>4.1.214</t>
  </si>
  <si>
    <t>4.1.215</t>
  </si>
  <si>
    <t>4.1.216</t>
  </si>
  <si>
    <t>4.1.217</t>
  </si>
  <si>
    <t>4.1.218</t>
  </si>
  <si>
    <t>4.1.219</t>
  </si>
  <si>
    <t>4.1.220</t>
  </si>
  <si>
    <t>4.1.221</t>
  </si>
  <si>
    <t>4.1.222</t>
  </si>
  <si>
    <t>4.1.223</t>
  </si>
  <si>
    <t>4.1.224</t>
  </si>
  <si>
    <t>4.1.225</t>
  </si>
  <si>
    <t>COT_MAN_018</t>
  </si>
  <si>
    <t>4.1.226</t>
  </si>
  <si>
    <t>4.1.227</t>
  </si>
  <si>
    <t>4.1.228</t>
  </si>
  <si>
    <t>4.1.229</t>
  </si>
  <si>
    <t>4.1.230</t>
  </si>
  <si>
    <t>4.1.231</t>
  </si>
  <si>
    <t>4.1.232</t>
  </si>
  <si>
    <t>4.1.233</t>
  </si>
  <si>
    <t>4.1.234</t>
  </si>
  <si>
    <t>4.1.235</t>
  </si>
  <si>
    <t>4.1.236</t>
  </si>
  <si>
    <t>4.1.237</t>
  </si>
  <si>
    <t>4.1.238</t>
  </si>
  <si>
    <t>4.1.239</t>
  </si>
  <si>
    <t>4.1.240</t>
  </si>
  <si>
    <t>4.1.241</t>
  </si>
  <si>
    <t>4.1.242</t>
  </si>
  <si>
    <t>4.1.243</t>
  </si>
  <si>
    <t>4.1.244</t>
  </si>
  <si>
    <t>4.1.245</t>
  </si>
  <si>
    <t>4.1.246</t>
  </si>
  <si>
    <t>4.1.247</t>
  </si>
  <si>
    <t>4.1.248</t>
  </si>
  <si>
    <t>4.1.249</t>
  </si>
  <si>
    <t>4.1.250</t>
  </si>
  <si>
    <t>4.1.251</t>
  </si>
  <si>
    <t>4.1.252</t>
  </si>
  <si>
    <t>4.1.253</t>
  </si>
  <si>
    <t>4.1.254</t>
  </si>
  <si>
    <t>4.1.255</t>
  </si>
  <si>
    <t>4.1.256</t>
  </si>
  <si>
    <t>4.1.257</t>
  </si>
  <si>
    <t>4.1.258</t>
  </si>
  <si>
    <t>4.1.259</t>
  </si>
  <si>
    <t>4.1.260</t>
  </si>
  <si>
    <t>4.1.261</t>
  </si>
  <si>
    <t>4.1.262</t>
  </si>
  <si>
    <t>4.1.263</t>
  </si>
  <si>
    <t>4.1.264</t>
  </si>
  <si>
    <t>4.1.265</t>
  </si>
  <si>
    <t>4.1.266</t>
  </si>
  <si>
    <t>4.1.267</t>
  </si>
  <si>
    <t>4.1.268</t>
  </si>
  <si>
    <t>4.1.269</t>
  </si>
  <si>
    <t>COT_MAN_033</t>
  </si>
  <si>
    <t>4.1.270</t>
  </si>
  <si>
    <t>4.1.271</t>
  </si>
  <si>
    <t>4.1.272</t>
  </si>
  <si>
    <t>4.1.273</t>
  </si>
  <si>
    <t>4.1.274</t>
  </si>
  <si>
    <t>4.1.275</t>
  </si>
  <si>
    <t>4.1.276</t>
  </si>
  <si>
    <t>4.1.277</t>
  </si>
  <si>
    <t>4.1.278</t>
  </si>
  <si>
    <t>4.1.279</t>
  </si>
  <si>
    <t>4.1.280</t>
  </si>
  <si>
    <t>4.1.281</t>
  </si>
  <si>
    <t>4.1.282</t>
  </si>
  <si>
    <t>4.1.283</t>
  </si>
  <si>
    <t>4.1.284</t>
  </si>
  <si>
    <t>4.1.285</t>
  </si>
  <si>
    <t>4.1.286</t>
  </si>
  <si>
    <t>4.1.287</t>
  </si>
  <si>
    <t>4.1.288</t>
  </si>
  <si>
    <t>4.1.289</t>
  </si>
  <si>
    <t>4.1.290</t>
  </si>
  <si>
    <t>4.1.291</t>
  </si>
  <si>
    <t>4.1.292</t>
  </si>
  <si>
    <t>4.1.293</t>
  </si>
  <si>
    <t>4.1.294</t>
  </si>
  <si>
    <t>4.1.295</t>
  </si>
  <si>
    <t>4.1.296</t>
  </si>
  <si>
    <t>4.1.297</t>
  </si>
  <si>
    <t>4.1.298</t>
  </si>
  <si>
    <t>4.1.299</t>
  </si>
  <si>
    <t>4.1.300</t>
  </si>
  <si>
    <t>4.1.301</t>
  </si>
  <si>
    <t>4.1.302</t>
  </si>
  <si>
    <t>4.1.303</t>
  </si>
  <si>
    <t>4.1.304</t>
  </si>
  <si>
    <t>4.1.305</t>
  </si>
  <si>
    <t>4.1.306</t>
  </si>
  <si>
    <t>4.1.307</t>
  </si>
  <si>
    <t>4.1.308</t>
  </si>
  <si>
    <t>4.1.309</t>
  </si>
  <si>
    <t>4.1.310</t>
  </si>
  <si>
    <t>4.1.311</t>
  </si>
  <si>
    <t>4.1.312</t>
  </si>
  <si>
    <t>4.1.313</t>
  </si>
  <si>
    <t>4.1.314</t>
  </si>
  <si>
    <t>4.1.315</t>
  </si>
  <si>
    <t>4.1.316</t>
  </si>
  <si>
    <t>4.1.317</t>
  </si>
  <si>
    <t>4.1.318</t>
  </si>
  <si>
    <t>4.1.319</t>
  </si>
  <si>
    <t>4.1.320</t>
  </si>
  <si>
    <t>4.1.321</t>
  </si>
  <si>
    <t>4.1.322</t>
  </si>
  <si>
    <t>4.1.323</t>
  </si>
  <si>
    <t>4.1.324</t>
  </si>
  <si>
    <t>4.1.325</t>
  </si>
  <si>
    <t>4.1.326</t>
  </si>
  <si>
    <t>4.1.327</t>
  </si>
  <si>
    <t>4.1.328</t>
  </si>
  <si>
    <t>4.1.329</t>
  </si>
  <si>
    <t>4.1.330</t>
  </si>
  <si>
    <t>4.1.331</t>
  </si>
  <si>
    <t>4.1.332</t>
  </si>
  <si>
    <t>4.2</t>
  </si>
  <si>
    <t>VEÍCULO FIXO</t>
  </si>
  <si>
    <t>4.2.1</t>
  </si>
  <si>
    <t>MAN_PR_077</t>
  </si>
  <si>
    <t>4.2.2</t>
  </si>
  <si>
    <t>MAN_PR_078</t>
  </si>
  <si>
    <t>TOTAIS</t>
  </si>
  <si>
    <t>Total sem BDI</t>
  </si>
  <si>
    <t>Total do BDI</t>
  </si>
  <si>
    <t>Total Geral</t>
  </si>
  <si>
    <r>
      <rPr>
        <b/>
        <sz val="12"/>
        <color theme="1"/>
        <rFont val="Calibri"/>
        <family val="2"/>
      </rPr>
      <t>7. Validade da proposta:</t>
    </r>
    <r>
      <rPr>
        <sz val="12"/>
        <color theme="1"/>
        <rFont val="Calibri"/>
        <family val="2"/>
      </rPr>
      <t xml:space="preserve"> </t>
    </r>
  </si>
  <si>
    <r>
      <rPr>
        <b/>
        <sz val="12"/>
        <color theme="1"/>
        <rFont val="Calibri"/>
        <family val="2"/>
      </rPr>
      <t xml:space="preserve">8. Prazo de pagamento: </t>
    </r>
    <r>
      <rPr>
        <sz val="12"/>
        <color theme="1"/>
        <rFont val="Calibri"/>
        <family val="2"/>
      </rPr>
      <t>Conforme Edital</t>
    </r>
  </si>
  <si>
    <r>
      <rPr>
        <b/>
        <sz val="12"/>
        <color theme="1"/>
        <rFont val="Calibri"/>
        <family val="2"/>
      </rPr>
      <t>9. Banco:</t>
    </r>
    <r>
      <rPr>
        <sz val="12"/>
        <color theme="1"/>
        <rFont val="Calibri"/>
        <family val="2"/>
      </rPr>
      <t xml:space="preserve">  _________/ Agência:  ______C/c: ______</t>
    </r>
  </si>
  <si>
    <r>
      <rPr>
        <b/>
        <sz val="12"/>
        <color theme="1"/>
        <rFont val="Calibri"/>
        <family val="2"/>
      </rPr>
      <t>12. A unidade da federação na qual será emitido o documento fiscal é:</t>
    </r>
    <r>
      <rPr>
        <sz val="12"/>
        <color theme="1"/>
        <rFont val="Calibri"/>
        <family val="2"/>
      </rPr>
      <t xml:space="preserve"> </t>
    </r>
  </si>
  <si>
    <t>SERVIÇO CONTÍNUO/ENGENHEIRO ELETRICISTA - DPF/GRA/PR</t>
  </si>
  <si>
    <t>SERVIÇO CONTÍNUO/OFICIAL ELETRICISTA - SR/PF/PR</t>
  </si>
  <si>
    <t>SERVIÇO CONTÍNUO/SERVENTE - SR/PF/PR</t>
  </si>
  <si>
    <t>SINAPI</t>
  </si>
  <si>
    <t>AUXILIAR DE ELETRICISTA COM ENCARGOS COMPLEMENTARES</t>
  </si>
  <si>
    <t>H</t>
  </si>
  <si>
    <t>CARPINTEIRO DE ESQUADRIA COM ENCARGOS COMPLEMENTARES</t>
  </si>
  <si>
    <t>CARPINTEIRO DE FORMAS COM ENCARGOS COMPLEMENTARES</t>
  </si>
  <si>
    <t>IMPERMEABILIZADOR COM ENCARGOS COMPLEMENTARES</t>
  </si>
  <si>
    <t>MOTORISTA OPERADOR DE MUNCK COM ENCARGOS COMPLEMENTARES</t>
  </si>
  <si>
    <t>ELETROTÉCNICO COM ENCARGOS COMPLEMENTARES</t>
  </si>
  <si>
    <t>MONTADOR DE ESTRUTURA METÁLICA COM ENCARGOS COMPLEMENTARES</t>
  </si>
  <si>
    <t>AUXILIAR DE ENCANADOR OU BOMBEIRO HIDRÁULICO COM ENCARGOS COMPLEMENTARES</t>
  </si>
  <si>
    <t>SERRALHEIRO COM ENCARGOS COMPLEMENTARES</t>
  </si>
  <si>
    <t>OPERADOR DE ESCAVADEIRA COM ENCARGOS COMPLEMENTARES</t>
  </si>
  <si>
    <t>ARMADOR COM ENCARGOS COMPLEMENTARES</t>
  </si>
  <si>
    <t>AUXILIAR DE SERRALHEIRO COM ENCARGOS COMPLEMENTARES</t>
  </si>
  <si>
    <t>OPERADOR DE MÁQUINAS E EQUIPAMENTOS COM ENCARGOS COMPLEMENTARES</t>
  </si>
  <si>
    <t>AJUDANTE DE CARPINTEIRO COM ENCARGOS COMPLEMENTARES</t>
  </si>
  <si>
    <t>GESSEIRO COM ENCARGOS COMPLEMENTARES</t>
  </si>
  <si>
    <t>AJUDANTE ESPECIALIZADO COM ENCARGOS COMPLEMENTARES</t>
  </si>
  <si>
    <t>OPERADOR DE BETONEIRA ESTACIONÁRIA/MISTURADOR COM ENCARGOS COMPLEMENTARES</t>
  </si>
  <si>
    <t>VIDRACEIRO COM ENCARGOS COMPLEMENTARES</t>
  </si>
  <si>
    <t>MARMORISTA/GRANITEIRO COM ENCARGOS COMPLEMENTARES</t>
  </si>
  <si>
    <t>OPERADOR DE MARTELETE OU MARTELETEIRO COM ENCARGOS COMPLEMENTARES</t>
  </si>
  <si>
    <t>AZULEJISTA OU LADRILHISTA COM ENCARGOS COMPLEMENTARES</t>
  </si>
  <si>
    <t>AJUDANTE DE ARMADOR COM ENCARGOS COMPLEMENTARES</t>
  </si>
  <si>
    <t>MOTORISTA DE CAMINHÃO COM ENCARGOS COMPLEMENTARES</t>
  </si>
  <si>
    <t>ASSENTADOR DE TUBOS COM ENCARGOS COMPLEMENTARES</t>
  </si>
  <si>
    <t>OPERADOR DE GUINCHO COM ENCARGOS COMPLEMENTARES</t>
  </si>
  <si>
    <t>PRÓPRIO</t>
  </si>
  <si>
    <t>SERVIÇO DE MANUTENÇÃO PREVENTIVA E CORRETIVA DE APARELHOS DE AR CONDICIONADO SPLIT ATÉ 9.000 BTUS, COM FORNECIMENTO DE PEÇAS E MATERIAIS (COM EXCEÇÃO DO COMPRESSOR PARA AR CONDICIONADO, MOTOR VENTILADOR DA UNIDADE CONDENSADORA OU EVAPORADORA E PLACA DE COMANDO DA UNIDADE CONDENSADORA OU EVAPORADORA)</t>
  </si>
  <si>
    <t xml:space="preserve">UN </t>
  </si>
  <si>
    <t>SERVIÇO DE MANUTENÇÃO PREVENTIVA E CORRETIVA DE APARELHOS DE AR CONDICIONADO SPLIT ACIMA DE 9.000 BTUS ATÉ 12.000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</si>
  <si>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SPLIT ACIMA DE 12.000 BTUS ATÉ 18.000 BTUS, COM FORNECIMENTO DE PEÇAS E MATERIAIS (COM EXCEÇÃO DO COMPRESSOR PARA AR CONDICIONADO, MOTOR VENTILADOR DA UNIDADE CONDENSADORA OU EVAPORADORA E PLACA DE COMANDO DA UNIDADE CONDENSADORA OU EVAPORADORA)</t>
  </si>
  <si>
    <t>SERVIÇO MENSAL DE MANUTENÇÃO PREVENTIVA E CORRETIVA DE APARELHOS DE AR CONDICIONADO SPLIT ACIMA DE 18.000 BTUS ATÉ 24.000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</si>
  <si>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SPLIT ACIMA DE 24.000 BTUS ATÉ 30.000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</si>
  <si>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BI-SPLIT ACIMA DE 30.000 BTUS ATÉ 36.000 BTUS, COM FORNECIMENTO DE PEÇAS E MATERIAIS (COM EXCEÇÃO DO COMPRESSOR PARA AR CONDICIONADO, MOTOR VENTILADOR DA UNIDADE CONDENSADORA OU EVAPORADORA E PLACA DE COMANDO DA UNIDADE CONDENSADORA OU EVAPORADORA)</t>
  </si>
  <si>
    <t>UN</t>
  </si>
  <si>
    <t>SERVIÇO DE MANUTENÇÃO PREVENTIVA E CORRETIVA DE APARELHOS DE AR CONDICIONADO BI-SPLIT ACIMA DE 36.000 BTUS ATÉ 48.000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</si>
  <si>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BI-SPLIT ACIMA DE 48.000 BTUS ATÉ 60.000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</si>
  <si>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SPLIT DE PRECISÃO SSPT-015 ACIMA DE 24.000 BTUS ATÉ 30.000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</si>
  <si>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CASSETE ACIMA DE 30.000 BTUS ATÉ 36.000 BTUS, COM FORNECIMENTO DE PEÇAS E MATERIAIS (COM EXCEÇÃO DO COMPRESSOR PARA AR CONDICIONADO, MOTOR VENTILADOR DA UNIDADE CONDENSADORA OU EVAPORADORA E PLACA DE COMANDO DA UNIDADE CONDENSADORA OU EVAPORADORA)</t>
  </si>
  <si>
    <t>SERVIÇO DE MANUTENÇÃO PREVENTIVA E CORRETIVA DE APARELHOS DE AR CONDICIONADO CASSETE ACIMA DE 36.000 BTUS ATÉ 48.000 BTUS, COM FORNECIMENTO DE PEÇAS E MATERIAIS (COM EXCEÇÃO DO COMPRESSOR PARA AR CONDICIONADO, MOTOR VENTILADOR DA UNIDADE CONDENSADORA OU EVAPORADORA E PLACA DE COMANDO DA UNIDADE CONDENSADORA OU EVAPORADORA)</t>
  </si>
  <si>
    <t>FORNECIMENTO E INSTALAÇÃO DE TUBULAÇÃO EM COBRE P/ INTERLIGAÇÃO DO CONDENSADOR AO EVAPORADOR, INCLUSIVE ISOLAMENTO, ALIMENTAÇÃO ELÉTRICA, CONEXÕES E FIXAÇÕES, P/ CONDICIONADORES DE AR SPLIT SYSTEM ATÉ 9.000 BTUS.</t>
  </si>
  <si>
    <t>M</t>
  </si>
  <si>
    <t>FORNECIMENTO E INSTALAÇÃO DE TUBULAÇÃO EM COBRE P/ INTERLIGAÇÃO DO CONDENSADOR AO EVAPORADOR, INCLUSIVE ISOLAMENTO, ALIMENTAÇÃO ELÉTRICA, CONEXÕES E FIXAÇÕES, P/ CONDICIONADORES DE AR SPLIT SYSTEM ACIMA DE 9.000 BTUS ATÉ 12.000 BTUS.</t>
  </si>
  <si>
    <t>FORNECIMENTO E INSTALAÇÃO DE TUBULAÇÃO EM COBRE P/ INTERLIGAÇÃO DO CONDENSADOR AO EVAPORADOR, INCLUSIVE ISOLAMENTO, ALIMENTAÇÃO ELÉTRICA, CONEXÕES E FIXAÇÕES, P/ CONDICIONADORES DE AR SPLIT SYSTEM ACIMA DE 12.000 BTUS ATÉ 18.000 BTUS.</t>
  </si>
  <si>
    <t>FORNECIMENTO E INSTALAÇÃO DE TUBULAÇÃO EM COBRE P/ INTERLIGAÇÃO DO CONDENSADOR AO EVAPORADOR, INCLUSIVE ISOLAMENTO, ALIMENTAÇÃO ELÉTRICA, CONEXÕES E FIXAÇÕES, P/ CONDICIONADORES DE AR SPLIT SYSTEM DE ACIMA DE 18.000 BTUS ATÉ 24.000 BTUS.</t>
  </si>
  <si>
    <t>FORNECIMENTO E INSTALAÇÃO DE TUBULAÇÃO EM COBRE P/ INTERLIGAÇÃO DO CONDENSADOR AO EVAPORADOR, INCLUSIVE ISOLAMENTO, ALIMENTAÇÃO ELÉTRICA, CONEXÕES E FIXAÇÕES, P/ CONDICIONADORES DE AR SPLIT SYSTEM ACIMA DE 24.000 BTUS ATÉ 36.000 BTUS.</t>
  </si>
  <si>
    <t>FORNECIMENTO E INSTALAÇÃO DE TUBULAÇÃO EM COBRE P/ INTERLIGAÇÃO DO CONDENSADOR AO EVAPORADOR, INCLUSIVE ISOLAMENTO, ALIMENTAÇÃO ELÉTRICA, CONEXÕES E FIXAÇÕES, P/ CONDICIONADORES DE AR SPLIT SYSTEM DE ACIMA DE 36.000 BUTS ATÉ 48.000 BTUS.</t>
  </si>
  <si>
    <t>FORNECIMENTO E INSTALAÇÃO DE TUBULAÇÃO EM COBRE P/ INTERLIGAÇÃO DO CONDENSADOR AO EVAPORADOR, INCLUSIVE ISOLAMENTO, ALIMENTAÇÃO ELÉTRICA, CONEXÕES E FIXAÇÕES, P/ CONDICIONADORES DE AR SPLIT SYSTEM DE ACIMA DE 48.000 BUTS ATÉ 60.000 BTUS.</t>
  </si>
  <si>
    <t>SERVIÇO DE INSTALAÇÃO DE CONDICIONADOR DE AR TIPO SPLIT HIGH WALL, ATÉ 9.000 BTU - CONTEMPLA MATERIAIS, MÃO DE OBRA, SUPORTE E TUBULAÇÃO ATÉ 3,0M</t>
  </si>
  <si>
    <t>SERVIÇO DE INSTALAÇÃO DE CONDICIONADOR DE AR TIPO SPLIT HIGH WALL, ACIMA DE 9.000 BTUS ATÉ 30.000 BTUS - CONTEMPLA MATERIAIS, MÃO DE OBRA, SUPORTE E TUBULAÇÃO ATÉ 3,0M</t>
  </si>
  <si>
    <t>SERVIÇO DE INSTALAÇÃO DE CONDICIONADOR DE AR TIPO SPLIT HIGH WALL, ACIMA DE 30.000 BTUS ATÉ 36.000 BTUS - CONTEMPLA MATERIAIS, MÃO DE OBRA, SUPORTE E TUBULAÇÃO ATÉ 3,0M</t>
  </si>
  <si>
    <t>SERVIÇO DE INSTALAÇÃO DE CONDICIONADOR DE AR TIPO SPLIT PISO-TETO, ACIMA DE 18.000 BTUS ATÉ 24.000 BTUS - CONTEMPLA MATERIAIS, MÃO DE OBRA, SUPORTE E TUBULAÇÃO ATÉ 3,0M</t>
  </si>
  <si>
    <t>SERVIÇO DE INSTALAÇÃO DE CONDICIONADOR DE AR TIPO SPLIT PISO-TETO, ACIMA DE 24.000 BTUS ATÉ 30.000 BTUS - CONTEMPLA MATERIAIS, MÃO DE OBRA, SUPORTE E TUBULAÇÃO ATÉ 3,0M</t>
  </si>
  <si>
    <t>SERVIÇO DE INSTALAÇÃO DE CONDICIONADOR DE AR TIPO SPLIT PISO-TETO, ACIMA DE 30.000 BTUS ATÉ 36.000 BTUS - CONTEMPLA MATERIAIS, MÃO DE OBRA, SUPORTE E TUBULAÇÃO ATÉ 3,0M</t>
  </si>
  <si>
    <t>SERVIÇO DE INSTALAÇÃO DE CONDICIONADOR DE AR TIPO SPLIT PISO-TETO, ACIMA DE 36.000 BTUS ATÉ 48.000 BTUS - CONTEMPLA MATERIAIS, MÃO DE OBRA, SUPORTE E TUBULAÇÃO ATÉ 3,0M</t>
  </si>
  <si>
    <t>SERVIÇO DE INSTALAÇÃO DE CONDICIONADOR DE AR TIPO SPLIT PISO-TETO, ACIMA DE 48.000 BTUS ATÉ 60.000 BTUS - CONTEMPLA MATERIAIS, MÃO DE OBRA, SUPORTE E TUBULAÇÃO ATÉ 3,0M</t>
  </si>
  <si>
    <t>Recarga de extintor de gás carbônico (CO2) classe AB - 4Kg</t>
  </si>
  <si>
    <t>Recarga de extintor de gás carbônico (CO2) classe AB - 6Kg</t>
  </si>
  <si>
    <t>Recarga de extintor de gás carbônico (CO2) classe AB - 25Kg</t>
  </si>
  <si>
    <t>Recarga de extintor de pó químico seco (PQS) classe BC - 4Kg</t>
  </si>
  <si>
    <t>Extintor de incêndio com carga de pó químico seco PQS, Classe BC - 6kg</t>
  </si>
  <si>
    <t>Extintor de incêndio com carga de pó químico seco PQS, Classe BC - 8kg</t>
  </si>
  <si>
    <t>Recarga de extintor de pó químico seco (PQS) classe BC - 50Kg</t>
  </si>
  <si>
    <t>Recarga de extintor de espuma mecânica classe AB - 50 L</t>
  </si>
  <si>
    <t>Recarga de extintor de água pressurizada classe A - 10 L</t>
  </si>
  <si>
    <t>Serviço de manutenção de Grupo Gerador marca Maquigeral, modelo MAQ 35S15A, operação automática, potência de 360/331/331 kVA, COM FORNECIMENTO DE MATERIAIS E EXECUÇÃO DE ROTINAS DE SERVIÇOS CONFORME TERMO DE REFERÊNCIA. MATERIAIS INCLUSOS: 2 FILTROS DE ÓLEO DIESEL, 2 FILTROS DE ÓLEO LUBRIFICANTE, 2 JUNTAS DO BUJÃO DO CARTER, 2 FILTROS DE AR PRIMÁRIO, 2 FILTROS DE AR SECUNDÁRIO, 2 PRÉ-FILTROS, 4 ARRUELAS DE VEDAÇÃO, 2 BALDES DE ÓLEO DE 20 L, 2 MANGUEIRAS DE PRE AQUECIMENTO DE 5/8 E 8 ABRAÇADEIRAS PRÉ AQUECIMENTO.</t>
  </si>
  <si>
    <t>Serviço de manutenção de Grupo Gerador marca Stemac, linha diesel, montado em carenagem, com potência de 55 kva, trifásico, na tensão de 220/127v. Quadro de comando automático microprocessado. COM FORNECIMENTO DE MATERIAIS E EXECUÇÃO DE ROTINAS DE SERVIÇOS CONFORME TERMO DE REFERÊNCIA. MATERIAIS INCLUSOS: 2 FILTROS DE ÓLEO DIESEL, 2 FILTROS DE ÓLEO LUBRIFICANTE, 2 JUNTAS DO BUJÃO DO CARTER, 2 FILTROS DE AR PRIMÁRIO, 2 FILTROS DE AR SECUNDÁRIO, 2 PRÉ-FILTROS, 4 ARRUELAS DE VEDAÇÃO, 2 BALDES DE ÓLEO DE 20 L, 2 MANGUEIRAS DE PRE AQUECIMENTO DE 5/8 E 8 ABRAÇADEIRAS PRÉ AQUECIMENTO.</t>
  </si>
  <si>
    <t>Serviço de manutenção de Grupo Gerador marca Maquigeral, modelo MAQ 35N, com potência de 360/330kVA, 60Hz, trifásico na tensão de 220/127V, (cabinado/silenciado) em instalações ao tempo, para funcionamento de emergência automático ou manual. COM FORNECIMENTO DE MATERIAIS E EXECUÇÃO DE ROTINAS DE SERVIÇOS CONFORME TERMO DE REFERÊNCIA. MATERIAIS INCLUSOS: 2 FILTROS DE ÓLEO DIESEL, 2 FILTROS DE ÓLEO LUBRIFICANTE, 2 JUNTAS DO BUJÃO DO CARTER, 2 FILTROS DE AR PRIMÁRIO, 2 FILTROS DE AR SECUNDÁRIO, 2 PRÉ-FILTROS, 4 ARRUELAS DE VEDAÇÃO, 2 BALDES DE ÓLEO DE 20 L, 2 MANGUEIRAS DE PRE AQUECIMENTO DE 5/8 E 8 ABRAÇADEIRAS PRÉ AQUECIMENTO.</t>
  </si>
  <si>
    <t>Serviço de Manutenção Preventiva de Nobreak de 20 KVA, com substituição de peças danificadas, revisão e limpeza geral conforme rotina estipulada em TR</t>
  </si>
  <si>
    <t>Serviço de Manutenção Preventiva de Nobreak de 40 KVA, com substituição de peças danificadas, revisão e limpeza geral conforme rotina estipulada em TR</t>
  </si>
  <si>
    <t>Substituição de banco de baterias composto por 28 unidades de 12v 40Ah - Mão de obra e Material</t>
  </si>
  <si>
    <t>Substituição de banco de baterias composto por 28 unidades de 12v 45Ah - Mão de obra e Material</t>
  </si>
  <si>
    <t>Substituição de banco de baterias composto por 8 unidades de 9 Ah - Mão de obra e Material</t>
  </si>
  <si>
    <t>Serviço de manutenção anual de Ponte Rolante com talhas conjugadas 6,0 m PG 380V , radio controle, - REF.:EKKE 6,3t+6,3tx18,0m - marca Demag Cranes Components LTDA.</t>
  </si>
  <si>
    <t>Serviço de manutenção semestral de Sistema de Aquecimento de Água (Boiler), sendo aquecedor solar conjugado com aquecedor de passagem. Tanque interno em aço inoxidável, aquecedor de apoio a gás, elétrico e solar, com saída para bomba de recirculação. Painel de comando principal STD digital. Marca AQUAMEC.</t>
  </si>
  <si>
    <t xml:space="preserve">Substituição dos aquecedores a gás, incluso material e mão de obra. </t>
  </si>
  <si>
    <t>LUMINARIA DE LED PARA ILUMINACAO PUBLICA, DE 98 W ATE 137 W, INVOLUCRO EM ALUMINIO OU ACO INOX</t>
  </si>
  <si>
    <t>CABO DE COBRE, FLEXIVEL, CLASSE 4 OU 5, ISOLACAO EM PVC/A, ANTICHAMA BWF-B, COBERTURA PVC-ST1, ANTICHAMA BWF-B, 1 CONDUTOR, 0,6/1 KV, SECAO NOMINAL 50 MM2</t>
  </si>
  <si>
    <t>CABO DE REDE, PAR TRANCADO UTP, 4 PARES, CATEGORIA 6 (CAT 6), ISOLAMENTO PVC (LSZH)</t>
  </si>
  <si>
    <t>LUMINARIA DE LED PARA ILUMINACAO PUBLICA, DE 33 W ATE 50 W, INVOLUCRO EM ALUMINIO OU ACO INOX</t>
  </si>
  <si>
    <t>BATERIA SELADA 12V 60AH. REF M60GD DA MOURA OU SIMILAR</t>
  </si>
  <si>
    <t>LAMPADA LED TUBULAR BIVOLT 18/20 W, BASE G13</t>
  </si>
  <si>
    <t>REBITE DE ALUMINIO VAZADO DE REPUXO, 3,2 X 8 MM (1KG = 1025 UNIDADES)</t>
  </si>
  <si>
    <t>KG</t>
  </si>
  <si>
    <t>OLEO DIESEL COMBUSTIVEL COMUM</t>
  </si>
  <si>
    <t>L</t>
  </si>
  <si>
    <t>CAIXA DE CONCRETO ARMADO PRE-MOLDADO, SEM FUNDO, QUADRADA, DIMENSOES DE 1,00 X 1,00 X 0,50 M</t>
  </si>
  <si>
    <t>ADESIVO ESTRUTURAL A BASE DE RESINA EPOXI PARA INJECAO EM TRINCAS, BICOMPONENTE, BAIXA VISCOSIDADE</t>
  </si>
  <si>
    <t>SOQUETE DE BAQUELITE BASE E27, PARA LAMPADAS</t>
  </si>
  <si>
    <t>LIXEIRA DUPLA, COM CAPACIDADE VOLUMETRICA DE 60L*, FABRICADA EM TUBO DE ACO CARBONO, CESTOS EM CHAPA DE ACO E PINTURA NO PROCESSO ELETROSTATICO - PARA ACADEMIA AO AR LIVRE / ACADEMIA DA TERCEIRA IDADE - ATI</t>
  </si>
  <si>
    <t>ANEL EM CONCRETO ARMADO, LISO, PARA FOSSAS SEPTICAS E SUMIDOUROS, SEM FUNDO, DIAMETRO INTERNO DE 2,00 M E ALTURA DE 0,50 M</t>
  </si>
  <si>
    <t>ESCADA DE MARINHEIRO EM AÇO GALVANIZADO</t>
  </si>
  <si>
    <t>FECHADURA ELETRÔNICA DIGITAL INTELBRAS FR 320</t>
  </si>
  <si>
    <t>EXAMES - HORISTA (COLETADO CAIXA - ENCARGOS COMPLEMENTARES)</t>
  </si>
  <si>
    <t>PLACA DE FIBRA MINERAL PARA FORRO, DE 1250 X 625 MM, E = 15 MM, BORDA RETA, COM PINTURA ANTIMOFO (NAO INCLUI PERFIS)</t>
  </si>
  <si>
    <t>LUMINARIA DE EMBUTIR EM CHAPA DE ACO PARA 2 LAMPADAS FLUORESCENTES DE 14 W COM REFLETOR E ALETAS EM ALUMINIO, COMPLETA (INCLUI REATOR E LAMPADAS)</t>
  </si>
  <si>
    <t>ARGAMASSA INDUSTRIALIZADA MULTIUSO, PARA REVESTIMENTO INTERNO E EXTERNO E ASSENTAMENTO DE BLOCOS DIVERSOS</t>
  </si>
  <si>
    <t>KIT MOTOR PPA 1/4HP, 500KG, DESLIZANTE, INCLUÍNDO 2 CONTROLE E 5M DE CREMALHEIRA</t>
  </si>
  <si>
    <t>CAIXA D'AGUA EM POLIETILENO 1500 LITROS, COM TAMPA</t>
  </si>
  <si>
    <t>FECHADURA ESPELHO PARA PORTA EXTERNA, EM ACO INOX (MAQUINA, TESTA E CONTRA-TESTA) E EM ZAMAC (MACANETA, LINGUETA E TRINCOS) COM ACABAMENTO CROMADO, MAQUINA DE 55 MM, INCLUINDO CHAVE TIPO CILINDRO</t>
  </si>
  <si>
    <t>CJ</t>
  </si>
  <si>
    <t>TINTA LATEX ACRILICA PREMIUM, COR BRANCO FOSCO</t>
  </si>
  <si>
    <t>LUMINARIA LED REFLETOR RETANGULAR BIVOLT, LUZ BRANCA, 30 W</t>
  </si>
  <si>
    <t>VENTILADOR DE PAREDE 50CM COM 6 PÁS, 200W BIVOLT</t>
  </si>
  <si>
    <t>QUADRO DE COMANDO DE PVC TIPO CC PLAST 30X20X17CM COM TAMPA TRANSPARENTE. REF. CEMAR</t>
  </si>
  <si>
    <t>BLOCO DE CONCRETO ESTRUTURAL 19 X 19 X 39 CM, FBK 4,5 MPA (NBR 6136)</t>
  </si>
  <si>
    <t>PONTALETE *7,5 X 7,5* CM EM PINUS, MISTA OU EQUIVALENTE DA REGIAO - BRUTA</t>
  </si>
  <si>
    <t>PORTA DE MADEIRA, FOLHA PESADA (NBR 15930) DE 900 X 2100 MM, DE 40 MM A 45 MM DE ESPESSURA, NUCLEO SOLIDO, CAPA LISA EM HDF, ACABAMENTO EM PRIMER PARA PINTURA</t>
  </si>
  <si>
    <t>CAIXA DE INCENDIO/ABRIGO PARA MANGUEIRA, DE EMBUTIR/INTERNA, COM 75 X 45 X 17 CM, EM CHAPA DE ACO, PORTA COM VENTILACAO, VISOR COM A INSCRICAO "INCENDIO", SUPORTE/CESTA INTERNA PARA A MANGUEIRA, PINTURA ELETROSTATICA VERMELHA</t>
  </si>
  <si>
    <t>LAMPADA FLUORESCENTE COMPACTA 2U BRANCA 15 W, BASE E27 (127/220 V)</t>
  </si>
  <si>
    <t>ADESIVO ESTRUTURAL A BASE DE RESINA EPOXI, BICOMPONENTE, FLUIDO</t>
  </si>
  <si>
    <t>CIMENTO PORTLAND COMPOSTO CP II-32</t>
  </si>
  <si>
    <t>REFLETOR REDONDO EM ALUMINIO ANODIZADO PARA LAMPADA VAPOR DE MERCURIO/SODIO, CORPO EM ALUMINIO COM PINTURA EPOXI, PARA LAMPADA E-27 DE 300 W, COM SUPORTE REDONDO E ALCA REGULAVEL PARA FIXACAO.</t>
  </si>
  <si>
    <t>QUADRO DE DISTRIBUICAO COM BARRAMENTO TRIFASICO, DE EMBUTIR, EM CHAPA DE ACO GALVANIZADO, PARA 18 DISJUNTORES DIN, 100 A, INCLUINDO BARRAMENTO</t>
  </si>
  <si>
    <t>RELE TERMICO BIMETAL PARA USO EM MOTORES TRIFASICOS, TENSAO 380 V, POTENCIA ATE 15 CV, CORRENTE NOMINAL MAXIMA 22 A</t>
  </si>
  <si>
    <t>VALVULA DE RETENCAO VERTICAL, DE BRONZE (PN-16), 4", 200 PSI, EXTREMIDADES COM ROSCA</t>
  </si>
  <si>
    <t>MISTURADOR MONOCOMANDO PARA CHUVEIRO, BASE BRUTA, METALICO COM ACABAMENTO CROMADO</t>
  </si>
  <si>
    <t>BANCO COM ENCOSTO, 1,60M* DE COMPRIMENTO, EM TUBO DE ACO CARBONO E PINTURA NO PROCESSO ELETROSTATICO - PARA ACADEMIA AO AR LIVRE / ACADEMIA DA TERCEIRA IDADE - ATI</t>
  </si>
  <si>
    <t>TUBO ACO GALVANIZADO COM COSTURA, CLASSE LEVE, DN 40 MM ( 1 1/2"),  E = 3,00 MM,  *3,48* KG/M (NBR 5580)</t>
  </si>
  <si>
    <t>LAMPADA VAPOR METALICO OVOIDE 150 W, BASE E27/E40</t>
  </si>
  <si>
    <t>ENGATE / RABICHO FLEXIVEL INOX 1/2 " X 40 CM</t>
  </si>
  <si>
    <t>CONTATOR TRIPOLAR, CORRENTE DE *38* A, TENSAO NOMINAL DE *500* V, CATEGORIA AC-2 E AC-3</t>
  </si>
  <si>
    <t>MEMBRANA IMPERMEABILIZANTE ACRILICA MONOCOMPONENTE</t>
  </si>
  <si>
    <t>CONCRETO USINADO BOMBEAVEL, CLASSE DE RESISTENCIA C20, COM BRITA 0 E 1, SLUMP = 100 +/- 20 MM, EXCLUI SERVICO DE BOMBEAMENTO (NBR 8953)</t>
  </si>
  <si>
    <t>M3</t>
  </si>
  <si>
    <t>MANTA ASFALTICA ELASTOMERICA EM POLIESTER 3 MM, TIPO III, CLASSE B, ACABAMENTO PP (NBR 9952)</t>
  </si>
  <si>
    <t>M2</t>
  </si>
  <si>
    <t>HASTE DE ATERRAMENTO EM ACO COM 3,00 M DE COMPRIMENTO E DN = 5/8", REVESTIDA COM BAIXA CAMADA DE COBRE, SEM CONECTOR</t>
  </si>
  <si>
    <t>VALVULA EM METAL CROMADO PARA PIA AMERICANA 3.1/2 X 1.1/2 "</t>
  </si>
  <si>
    <t>CALIBRADOR ELETRÔNICO PARA PNEUS, BIVOLT, BLINDADO. REF. STOKAIR-M2000 OU SIMILAR</t>
  </si>
  <si>
    <t>MOLA HIDRAULICA AEREA, PARA PORTAS DE ATE 950 MM E PESO DE ATE 65 KG, COM CORPO EM ALUMINIO E BRACO EM ACO, SEM BRACO DE PARADA</t>
  </si>
  <si>
    <t>QUADRO DE DISTRIBUICAO COM BARRAMENTO TRIFASICO, DE EMBUTIR, EM CHAPA DE ACO GALVANIZADO, PARA 12 DISJUNTORES DIN, 100 A</t>
  </si>
  <si>
    <t>SABONETEIRA PLASTICA TIPO DISPENSER PARA SABONETE LIQUIDO COM RESERVATORIO 800 A 1500 ML</t>
  </si>
  <si>
    <t>CABO DE AÇO 1/8 REVESTIDO COM PVC - 50M</t>
  </si>
  <si>
    <t>REFLETOR HOLOFOTE DE LED 400W BRANCO FRIO IP67</t>
  </si>
  <si>
    <t>FECHADURA ROSETA REDONDA PARA PORTA INTERNA, EM ACO INOX (MAQUINA, TESTA E CONTRA-TESTA) E EM ZAMAC (MACANETA, LINGUETA E TRINCOS) COM ACABAMENTO CROMADO, MAQUINA DE 55 MM, INCLUINDO CHAVE TIPO INTERNA</t>
  </si>
  <si>
    <t>REATOR INTERNO/INTEGRADO PARA LAMPADA VAPOR METALICO 400 W, ALTO FATOR DE POTENCIA</t>
  </si>
  <si>
    <t>Cabo de cobre PP Cordplast 3 x 2,5 mm2, 450/750v</t>
  </si>
  <si>
    <t xml:space="preserve">LIXEIXA INDIVIDUAL, EM PLÁSTIVO POLIPROPILENO (PP) COM PROTEÇÃO UV, PARA COLETA SELETIVA 50L COM POSTE </t>
  </si>
  <si>
    <t>PERFIL DE BORRACHA EPDM MACICO *12 X 15* MM PARA ESQUADRIAS</t>
  </si>
  <si>
    <t>ESPELHO CRISTAL E = 4 MM</t>
  </si>
  <si>
    <t>VIDRO LISO INCOLOR 6 MM - SEM COLOCACAO</t>
  </si>
  <si>
    <t>Suporte de parede fixo para TV e Monitor Sumay Sm- Spf3280 de 32 à 80 Polegadas</t>
  </si>
  <si>
    <t>Placa Central De Comando Universal X2 Full ST IPEC Para Automatizadores</t>
  </si>
  <si>
    <t>DIVISORIA EM GRANITO, COM DUAS FACES POLIDAS, TIPO ANDORINHA/ QUARTZ/ CASTELO/ CORUMBA OU OUTROS EQUIVALENTES DA REGIAO, E=  *3,0*  CM</t>
  </si>
  <si>
    <t>ACO CA-60, 4,2 MM, OU 5,0 MM, OU 6,0 MM, OU 7,0 MM, VERGALHAO</t>
  </si>
  <si>
    <t>PORTA DE CORRER EM ALUMINIO, DUAS FOLHAS MOVEIS COM VIDRO, FECHADURA E PUXADOR EMBUTIDO, ACABAMENTO ANODIZADO NATURAL, SEM GUARNICAO/ALIZAR/VISTA</t>
  </si>
  <si>
    <t>MANGUEIRA DE INCENDIO, TIPO 1, DE 1 1/2", COMPRIMENTO = 15 M, TECIDO EM FIO DE POLIESTER E TUBO INTERNO EM BORRACHA SINTETICA, COM UNIOES ENGATE RAPIDO</t>
  </si>
  <si>
    <t>LUMINARIA DE SOBREPOR EM CHAPA DE ACO PARA 2 LAMPADAS FLUORESCENTES DE *18* W, ALETADA, COMPLETA (LAMPADAS E REATOR INCLUSOS)</t>
  </si>
  <si>
    <t>CABO DE COBRE, FLEXIVEL, CLASSE 4 OU 5, ISOLACAO EM PVC/A, ANTICHAMA BWF-B, 1 CONDUTOR, 450/750 V, SECAO NOMINAL 2,5 MM2</t>
  </si>
  <si>
    <t>DISCO DE CORTE DIAMANTADO SEGMENTADO PARA CONCRETO, DIAMETRO DE 110 MM, FURO DE 20 MM</t>
  </si>
  <si>
    <t>LUMINARIA LED REFLETOR RETANGULAR BIVOLT, LUZ BRANCA, 50 W</t>
  </si>
  <si>
    <t>PEDRA BRITADA N. 0, OU PEDRISCO (4,8 A 9,5 MM) POSTO PEDREIRA/FORNECEDOR, SEM FRETE</t>
  </si>
  <si>
    <t>BOX PARA BANHEIRO EM ALUMÍNIO E VIDRO TEMPERADO 8MM DE CORRER OU ABRIR, INCLUSIVE FERRAGENS - FORNECIMENTO E INSTALÇÃO</t>
  </si>
  <si>
    <t>PLACA / CHAPA DE GESSO ACARTONADO, STANDARD (ST), COR BRANCA, E = 12,5 MM, 1200 X 2400 MM (L X C)</t>
  </si>
  <si>
    <t>VIDRO LISO FUME E = 6MM - SEM COLOCACAO</t>
  </si>
  <si>
    <t>VIDRO LISO FUME E = 4MM - SEM COLOCACAO</t>
  </si>
  <si>
    <t>TINTA ESMALTE SINTETICO PREMIUM ACETINADO</t>
  </si>
  <si>
    <t>AREIA MEDIA - POSTO JAZIDA/FORNECEDOR (RETIRADO NA JAZIDA, SEM TRANSPORTE)</t>
  </si>
  <si>
    <t>REGISTRO OU VALVULA GLOBO ANGULAR EM LATAO, PARA HIDRANTES EM INSTALACAO PREDIAL DE INCENDIO, 45 GRAUS, DIAMETRO DE 2 1/2", COM VOLANTE, CLASSE DE PRESSAO DE ATE 200 PSI</t>
  </si>
  <si>
    <t>BATENTE / PORTAL / ADUELA / MARCO EM MADEIRA MACICA COM REBAIXO, E = *3* CM, L = *14* CM, PARA PORTAS DE  GIRO DE *60 CM A 120* CM  X *210* CM, CEDRINHO / ANGELIM COMERCIAL / TAURI / CURUPIXA / PEROBA / CUMARU OU EQUIVALENTE DA REGIAO (NAO INCLUI ALIZARES)</t>
  </si>
  <si>
    <t>JG</t>
  </si>
  <si>
    <t>REATOR ELETRONICO BIVOLT PARA 1 LAMPADA FLUORESCENTE DE 36/40 W</t>
  </si>
  <si>
    <t>CAIXA DE INCENDIO/ABRIGO PARA MANGUEIRA, DE EMBUTIR/INTERNA, COM 90 X 60 X 17 CM, EM CHAPA DE ACO, PORTA COM VENTILACAO, VISOR COM A INSCRICAO "INCENDIO", SUPORTE/CESTA INTERNA PARA A MANGUEIRA, PINTURA ELETROSTATICA VERMELHA</t>
  </si>
  <si>
    <t>RELE FOTOELETRICO INTERNO E EXTERNO BIVOLT 1000 W, DE CONECTOR, SEM BASE</t>
  </si>
  <si>
    <t>CHUVEIRO COMUM EM PLASTICO BRANCO, COM CANO, 3 TEMPERATURAS, 5500 W (110/220 V)</t>
  </si>
  <si>
    <t xml:space="preserve">CONJUNTO PLUGUE MACHO E FÊMEA 2P+T 20A </t>
  </si>
  <si>
    <t>ADAPTADOR SOQUETE EM PORCELANA E40 PARA E27</t>
  </si>
  <si>
    <t>PERSIANA VERTICAL EM PVC BRANCO 9CM SEM BANDÔ - FORNECIMENTO E INSTALAÇÃO</t>
  </si>
  <si>
    <t>LUMINARIA DE EMERGENCIA 30 LEDS, POTENCIA 2 W, BATERIA DE LITIO, AUTONOMIA DE 6 HORAS</t>
  </si>
  <si>
    <t>PASTILHA CERAMICA/PORCELANA, REVEST INT/EXT E  PISCINA, CORES BRANCA OU FRIAS, SOLIDAS, SEM MESCLAGEM/MISTURA, ACABAMENTO LISO *2,5 X 2,5* CM</t>
  </si>
  <si>
    <t>VALVULA DE RETENCAO HORIZONTAL, DE BRONZE (PN-25), 2 1/2", 400 PSI, TAMPA DE PORCA DE UNIAO, EXTREMIDADES COM ROSCA</t>
  </si>
  <si>
    <t>CONECTOR DE ALUMINIO TIPO PRENSA CABO, BITOLA 3/4", PARA CABOS DE DIAMETRO DE 17,5 A 20 MM</t>
  </si>
  <si>
    <t>DISJUNTOR TERMOMAGNETICO TRIPOLAR 125A</t>
  </si>
  <si>
    <t>Kit Porteiro Eletrônico Residencial IPR 8010 Intelbras</t>
  </si>
  <si>
    <t>FECHADURA DE SOBREPOR PAR APORTA CORTA FOGO (SEM CHAVE)</t>
  </si>
  <si>
    <t>SIFAO EM METAL CROMADO PARA PIA OU LAVATORIO, 1 X 1.1/2 "</t>
  </si>
  <si>
    <t>BACIA SANITARIA (VASO) COM CAIXA ACOPLADA, SIFAO APARENTE, DE LOUCA BRANCA (SEM ASSENTO)</t>
  </si>
  <si>
    <t>CAIXA DE GORDURA EM PVC, DIAMETRO MINIMO 300 MM, DIAMETRO DE SAIDA 100 MM, CAPACIDADE  APROXIMADA 18 LITROS, COM TAMPA E CESTO</t>
  </si>
  <si>
    <t>CABO DE COBRE, FLEXIVEL, CLASSE 4 OU 5, ISOLACAO EM PVC/A, ANTICHAMA BWF-B, COBERTURA PVC-ST1, ANTICHAMA BWF-B, 1 CONDUTOR, 0,6/1 KV, SECAO NOMINAL 4 MM2</t>
  </si>
  <si>
    <t>PLUGUE MACHO 2P+T 250V 20A</t>
  </si>
  <si>
    <t>VALVULA DE ESCOAMENTO PARA TANQUE, EM METAL CROMADO, 1.1/2 ", SEM LADRAO, COM TAMPAO PLASTICO</t>
  </si>
  <si>
    <t>ASSENTO SANITARIO DE PLASTICO, TIPO CONVENCIONAL</t>
  </si>
  <si>
    <t>MICTORIO INDICUDUAL, SIFONADO, LOUCA BRANCA, SEM COMPLEMENTOS</t>
  </si>
  <si>
    <t>TORNEIRA DE MESA/BANCADA, PARA LAVATORIO, FIXA, METALICA CROMADA, PADRAO POPULAR, 1/2 " OU 3/4 " (REF 1193)</t>
  </si>
  <si>
    <t>DISPOSITIVO DPS CLASSE II, 1 POLO, TENSAO MAXIMA DE 175 V, CORRENTE MAXIMA DE *20* KA (TIPO AC)</t>
  </si>
  <si>
    <t>REATOR P/ LAMPADA VAPOR DE SODIO 250W USO EXT</t>
  </si>
  <si>
    <t>PERFIL MONTANTE, FORMATO C, EM ACO ZINCADO, PARA ESTRUTURA PAREDE DRYWALL, E = 0,5 MM, 70 X 3000 MM (L X C)</t>
  </si>
  <si>
    <t>CONTATOR TRIPOLAR, CORRENTE DE 12 A, TENSAO NOMINAL DE *500* V, CATEGORIA AC-2 E AC-3</t>
  </si>
  <si>
    <t>KIT COMPLETO UNIVERSAL PARA REPARO EM CAIXA ACOPLADA</t>
  </si>
  <si>
    <t>CHAPA/PAINEL DE MADEIRA COMPENSADA RESINADA (MADEIRITE RESINADO ROSA) PARA FORMA DE CONCRETO, DE 2200 x 1100 MM, E = 17 MM</t>
  </si>
  <si>
    <t>KIT ACESSORIOS PARA COMPRESSOR DE AR, 5 PECAS (PISTOLAS PINTURA, LIMPEZA E PULVERIZACAO, CALIBRADOR E MANGUEIRA)</t>
  </si>
  <si>
    <t>APARELHO SINALIZADOR LUMINOSO COM LED, PARA SAIDA GARAGEM, COM 2 LENTES EM POLICARBONATO, BIVOLT (INCLUI SUPORTE DE FIXACAO)</t>
  </si>
  <si>
    <t>SIFAO / TUBO SINFONADO EXTENSIVEL/SANFONADO, UNIVERSAL/ SIMPLES, ENTRE *50 A 70* CM, DE PLASTICO BRANCO</t>
  </si>
  <si>
    <t>TOMADA 2P+T 10A, 250V  (APENAS MODULO)</t>
  </si>
  <si>
    <t>CONECTOR DE EMENDA DE CABOS 3 VIAS. REF. WAGO 221-413 OU SIMILAR</t>
  </si>
  <si>
    <t>TELHA TRAPEZOIDAL EM ACO ZINCADO, SEM PINTURA, ALTURA DE APROXIMADAMENTE 40 MM, ESPESSURA DE 0,50 MM E LARGURA UTIL DE 980 MM</t>
  </si>
  <si>
    <t>CONTATOR TRIPOLAR, CORRENTE DE *22* A, TENSAO NOMINAL DE *500* V, CATEGORIA AC-2 E AC-3</t>
  </si>
  <si>
    <t>CABO DE COBRE, FLEXIVEL, CLASSE 4 OU 5, ISOLACAO EM PVC/A, ANTICHAMA BWF-B, 1 CONDUTOR, 450/750 V, SECAO NOMINAL 4 MM2</t>
  </si>
  <si>
    <t>ELETRODUTO PVC FLEXIVEL CORRUGADO, REFORCADO, COR LARANJA, DE 25 MM, PARA LAJES E PISOS</t>
  </si>
  <si>
    <t>PLACA DE SINALIZACAO DE SEGURANCA CONTRA INCENDIO, FOTOLUMINESCENTE, RETANGULAR, *13 X 26* CM, EM PVC *2* MM ANTI-CHAMAS (SIMBOLOS, CORES E PICTOGRAMAS CONFORME NBR 16820)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</si>
  <si>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</si>
  <si>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</si>
  <si>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>TOMADA 2P+T 20A, 250V  (APENAS MODULO)</t>
  </si>
  <si>
    <t>FECHADURA ROSETA REDONDA PARA PORTA DE BANHEIRO, EM ACO INOX (MAQUINA, TESTA E CONTRA-TESTA) E EM ZAMAC (MACANETA, LINGUETA E TRINCOS) COM ACABAMENTO CROMADO, MAQUINA DE 55 MM, INCLUINDO CHAVE TIPO TRANQUETA</t>
  </si>
  <si>
    <t>CANALETA DUTO SLIM PISO ALUMÍNIO 1,5M COM TAMPA BRANCA</t>
  </si>
  <si>
    <t>CABO DE COBRE NU 50 MM2 MEIO-DURO</t>
  </si>
  <si>
    <t>VALVULA DE DESCARGA EM METAL CROMADO PARA MICTORIO COM ACIONAMENTO POR PRESSAO E FECHAMENTO AUTOMATICO</t>
  </si>
  <si>
    <t>CUBA ACO INOX (AISI 304) DE EMBUTIR COM VALVULA 3 1/2 ", DE *46 X 30 X 12* CM</t>
  </si>
  <si>
    <t>TUBO PPR PN 20, DN 20 MM, PARA AGUA QUENTE PREDIAL</t>
  </si>
  <si>
    <t>DOBRADICA EM ACO/FERRO, 3 1/2" X  3", E= 1,9  A 2 MM, COM ANEL,  CROMADO OU ZINCADO, TAMPA BOLA, COM PARAFUSOS</t>
  </si>
  <si>
    <t>CANALETA DE CONCRETO 19 X 19 X 19 CM (CLASSE C - NBR 6136)</t>
  </si>
  <si>
    <t>TORNEIRA METALICA CROMADA DE PAREDE, PARA COZINHA, BICA MOVEL, COM AREJADOR, 1/2 " OU 3/4 " (REF 1167 / 1168)</t>
  </si>
  <si>
    <t>ROLDANA CONCAVA DUPLA, 4 RODAS, PARA PORTA DE CORRER, EM ZAMAC COM CHAPA DE ACO,  ROLAMENTO INTERNO BLINDADO DE ACO REVESTIDO EM NYLON</t>
  </si>
  <si>
    <t>GRAMPO PARALELO METALICO PARA CABO DE 6 A 50 MM2, COM 2 PARAFUSOS</t>
  </si>
  <si>
    <t>TOMADA 2P + T, ABNT, DE SOBREPOR, 20A, SISTEMA X</t>
  </si>
  <si>
    <t>LONA PLASTICA PESADA PRETA, E = 150 MICRA</t>
  </si>
  <si>
    <t>LUMINARIA DE SOBREPOR EM CHAPA DE ACO PARA 1 LAMPADA FLUORESCENTE DE *18* W, ALETADA, COMPLETA (LAMPADA E REATOR INCLUSOS)</t>
  </si>
  <si>
    <t>MANGUEIRA ESPIRAL 8X5,5MM 7M ESPU 700 COM ENGATE RÁPIDO</t>
  </si>
  <si>
    <t>CAIXA DE INSPECAO PARA ATERRAMENTO E PARA RAIOS, EM POLIPROPILENO,  DIAMETRO = 300 MM X ALTURA = 400 MM</t>
  </si>
  <si>
    <t>REGISTRO PRESSAO COM ACABAMENTO E CANOPLA CROMADA, SIMPLES, BITOLA 3/4 " (REF 1416)</t>
  </si>
  <si>
    <t>VALVULA DE ESFERA BRUTA EM BRONZE, BITOLA 1/2 " (REF 1552-B)</t>
  </si>
  <si>
    <t>LAMPADA VAPOR MERCURIO 125 W (BASE E27)</t>
  </si>
  <si>
    <t>CABO DE COBRE, FLEXIVEL, CLASSE 4 OU 5, ISOLACAO EM PVC/A, ANTICHAMA BWF-B, COBERTURA PVC-ST1, ANTICHAMA BWF-B, 1 CONDUTOR, 0,6/1 KV, SECAO NOMINAL 2,5 MM2</t>
  </si>
  <si>
    <t>Cabo de cobre PP Cordplast 3 x 4.0 mm2, 450/750v</t>
  </si>
  <si>
    <t>ESPUMA EXPANSIVA DE POLIURETANO, APLICACAO MANUAL - 500 ML</t>
  </si>
  <si>
    <t>REATOR ELETRONICO BIVOLT PARA 1 LAMPADA FLUORESCENTE DE 18/20 W</t>
  </si>
  <si>
    <t>TORNEIRA METALICA CROMADA CANO CURTO, SEM BICO, SEM AREJADOR, DE PAREDE, PARA TANQUE E USO GERAL, 1/2 " OU 3/4 " (REF 1143)</t>
  </si>
  <si>
    <t>REDUCAO EXCENTRICA PVC, SERIE R, DN 100 X 75 MM, PARA ESGOTO PREDIAL</t>
  </si>
  <si>
    <t>REGISTRO GAVETA BRUTO EM LATAO FORJADO, BITOLA 2 " (REF 1509)</t>
  </si>
  <si>
    <t>ACO CA-50, 10,0 MM, VERGALHAO</t>
  </si>
  <si>
    <t>PEDRA BRITADA N. 1 (9,5 a 19 MM) POSTO PEDREIRA/FORNECEDOR, SEM FRETE</t>
  </si>
  <si>
    <t>DISJUNTOR TIPO NEMA, TRIPOLAR 60 ATE 100 A, TENSAO MAXIMA DE 415 V</t>
  </si>
  <si>
    <t>TORNEIRA DE BOIA CONVENCIONAL PARA CAIXA D'AGUA, AGUA FRIA, 1.1/4", COM HASTE E TORNEIRA METALICOS E BALAO PLASTICO</t>
  </si>
  <si>
    <t>ESPELHO / PLACA DE 3 POSTOS 4" X 2", PARA INSTALACAO DE TOMADAS E INTERRUPTORES</t>
  </si>
  <si>
    <t>TOMADA RJ45, 8 FIOS, CAT 5E, CONJUNTO MONTADO PARA EMBUTIR 4" X 2" (PLACA + SUPORTE + MODULO)</t>
  </si>
  <si>
    <t>REGISTRO PRESSAO BRUTO EM LATAO FORJADO, BITOLA 1/2 " (REF 1400)</t>
  </si>
  <si>
    <t>LUVA, PEAD PE 100, DE 20 MM, PARA ELETROFUSAO</t>
  </si>
  <si>
    <t>PRIMER PARA MANTA ASFALTICA A BASE DE ASFALTO MODIFICADO DILUIDO EM SOLVENTE, APLICACAO A FRIO</t>
  </si>
  <si>
    <t>PAPELEIRA PLASTICA TIPO DISPENSER PARA PAPEL HIGIENICO ROLAO</t>
  </si>
  <si>
    <t>TINTA EPOXI BASE AGUA PREMIUM, BRANCA</t>
  </si>
  <si>
    <t>DISJUNTOR TIPO DIN/IEC, BIPOLAR 40 ATE 50A</t>
  </si>
  <si>
    <t>CANALETA EM PVC (LARGURA: 20MM / ALUTRA: 10MM / COMPRIMENTO: 2M) COM FITA DUPLA FACE</t>
  </si>
  <si>
    <t>DISJUNTOR TIPO DIN/IEC, MONOPOLAR DE 6  ATE  32A</t>
  </si>
  <si>
    <t>TINTA ESMALTE SINTETICO PREMIUM FOSCO</t>
  </si>
  <si>
    <t>BOBINA PARA CONTATOR CWM9 A CWM25, 380V</t>
  </si>
  <si>
    <t>GUARNICAO / MOLDURA / ARREMATE DE ACABAMENTO PARA ESQUADRIA, EM ALUMINIO PERFIL 25, ACABAMENTO ANODIZADO BRANCO OU BRILHANTE, PARA 1 FACE</t>
  </si>
  <si>
    <t>TUBO PVC  SERIE NORMAL, DN 100 MM, PARA ESGOTO  PREDIAL (NBR 5688)</t>
  </si>
  <si>
    <t>TORNEIRA METALICA CROMADA DE MESA PARA LAVATORIO, BICA ALTA, COM AREJADOR (REF 1195)</t>
  </si>
  <si>
    <t>SUPORTE PARA CALHA DE 150 MM EM FERRO GALVANIZADO</t>
  </si>
  <si>
    <t>PERFIL GUIA, FORMATO U, EM ACO ZINCADO, PARA ESTRUTURA PAREDE DRYWALL, E = 0,5 MM, 70 X 3000 MM (L X C)</t>
  </si>
  <si>
    <t>CONTROLE PARA PORTÃO ELETRÔNICO 4 VIAS DE LONGO ALCANCE. REF.: INTELBRAS EP 04 OU SIMILAR</t>
  </si>
  <si>
    <t>LAMPADA LED 6 W BIVOLT BRANCA, FORMATO TRADICIONAL (BASE E27)</t>
  </si>
  <si>
    <t>DUCHA HIGIENICA PLASTICA COM REGISTRO METALICO 1/2 "</t>
  </si>
  <si>
    <t>FLANGE SEXTAVADO DE FERRO GALVANIZADO, COM ROSCA BSP, DE 2 1/2"</t>
  </si>
  <si>
    <t>KIT CHASSI COZINHA, CUBA SIMPLES SEM MAQUINA LAVAR LOUCA PARA INSTALACAO PEX, QUADRO METALICO COM TRAVESSA COM FURO PARA ESGOTO DN 50 MM E FUROS SUPERIORES PARA AGUA, LARGURA *340* MM X ALTURA *650* MM, PARA CONEXAO COM CRIMPAGEM (INCLUI TUBOS E CONEXOESPEX E TUBO E CONEXAO ESGOTO, NAO INCLUI CARENAGEM)</t>
  </si>
  <si>
    <t>LAVATORIO / CUBA DE EMBUTIR, OVAL, DE LOUCA BRANCA, SEM LADRAO, DIMENSOES *50 X 35* CM (L X C)</t>
  </si>
  <si>
    <t>INTERRUPTOR SIMPLES 10A, 250V (APENAS MODULO)</t>
  </si>
  <si>
    <t>FITA DE PAPEL REFORCADA COM LAMINA DE METAL PARA REFORCO DE CANTOS DE CHAPA DE GESSO PARA DRYWALL</t>
  </si>
  <si>
    <t>BOTOEIRA COM RETENÇÃO PARA QUADRO/PAINEL. REF. CEW-BEGM-0100000 DA WEB,  LAY5-BS54 DA JNG, METALTEX, MARGIRIUS OU EQUIVALENTE</t>
  </si>
  <si>
    <t>CONECTOR DE DERIVAÇÃO PERFURANTE 10 A 95MM²</t>
  </si>
  <si>
    <t>PREGO DE ACO POLIDO COM CABECA 17 X 21 (2 X 11)</t>
  </si>
  <si>
    <t>ADITIVO IMPERMEABILIZANTE DE PEGA NORMAL PARA ARGAMASSAS E CONCRETOS SEM ARMACAO, LIQUIDO E ISENTO DE CLORETOS</t>
  </si>
  <si>
    <t>CAP PVC, SOLDAVEL, DN 100 MM, SERIE NORMAL, PARA ESGOTO PREDIAL</t>
  </si>
  <si>
    <t>PARAFUSO DE ACO TIPO CHUMBADOR PARABOLT, DIAMETRO 3/8", COMPRIMENTO 75 MM</t>
  </si>
  <si>
    <t>ANEL EM CONCRETO ARMADO, LISO, PARA POCOS DE INSPECAO, SEM FUNDO, DIAMETRO INTERNO DE 0,60 M E ALTURA DE 0,50 M</t>
  </si>
  <si>
    <t>REGISTRO OU REGULADOR DE GAS COZINHA, VAZAO DE 2 KG/H, 2,8 KPA</t>
  </si>
  <si>
    <t>LAMPADA FLUORESCENTE TUBULAR T10, DE 20 OU 40 W, BIVOLT</t>
  </si>
  <si>
    <t>BLOCO CERAMICO / TIJOLO VAZADO PARA ALVENARIA DE VEDACAO, FUROS NA VERTICAL,, 9 X 19 X 39 CM (NBR 15270)</t>
  </si>
  <si>
    <t>PLACA DE GESSO PARA FORRO, *60 X 60* CM, ESPESSURA DE 12 MM (SEM COLOCACAO)</t>
  </si>
  <si>
    <t>TUBO MULTICAMADA PEX, DN 20 MM, PARA INSTALACOES A GAS (AMARELO)</t>
  </si>
  <si>
    <t>CANTONEIRA (ABAS IGUAIS) EM ACO CARBONO, 25,4 MM X 3,17 MM (L X E), 1,27KG/M</t>
  </si>
  <si>
    <t>SELANTE ELASTICO MONOCOMPONENTE A BASE DE POLIURETANO (PU) PARA JUNTAS DIVERSAS</t>
  </si>
  <si>
    <t>310ML</t>
  </si>
  <si>
    <t xml:space="preserve">CAIXA PLÁSTICA BRANCA PARA BOTÕES SINALEIROS COM UM FURO 22MM. REF. </t>
  </si>
  <si>
    <t>MASSA PREMIUM PARA TEXTURA LISA DE BASE ACRILICA, USO INTERNO E EXTERNO</t>
  </si>
  <si>
    <t>REPARO PARA VÁLVULA DE DESCARGA, COMPLETO</t>
  </si>
  <si>
    <t>FUSÍVEL NH 00 6A A 125A</t>
  </si>
  <si>
    <t>SUPORTE DE FIXACAO PARA ESPELHO / PLACA 4" X 2", PARA 3 MODULOS, PARA INSTALACAO DE TOMADAS E INTERRUPTORES (SOMENTE SUPORTE)</t>
  </si>
  <si>
    <t>POLIESTIRENO EXPANDIDO/EPS (ISOPOR), TIPO 2F, BLOCO</t>
  </si>
  <si>
    <t>SABONETEIRA DE PAREDE EM METAL CROMADO</t>
  </si>
  <si>
    <t>KIT DE PROTECAO ARSTOP PARA AR CONDICIONADO, TOMADA PADRAO 2P+T 20 A, COM DISJUNTOR BIPOLAR DIN 20A</t>
  </si>
  <si>
    <t>BUCHA DE NYLON SEM ABA S10, COM PARAFUSO DE 6,10 X 65 MM EM ACO ZINCADO COM ROSCA SOBERBA, CABECA CHATA E FENDA PHILLIPS</t>
  </si>
  <si>
    <t>CHAPA/PAINEL DE MADEIRA COMPENSADA RESINADA (MADEIRITE RESINADO ROSA) PARA FORMA DE CONCRETO, DE 2200 X 1100 MM, E = 20 MM</t>
  </si>
  <si>
    <t>VALVULA DE RETENCAO VERTICAL, DE BRONZE (PN-16), 1/2", 200 PSI, EXTREMIDADES COM ROSCA</t>
  </si>
  <si>
    <t>LÂMPADA LED BULBO E27, 60W DE POTÊNCIA, BRANCO FRIO</t>
  </si>
  <si>
    <t>CONDULETE EM PVC, TIPO "E", SEM TAMPA, DE 1/2"</t>
  </si>
  <si>
    <t>GESSO EM PO PARA REVESTIMENTOS/MOLDURAS/SANCAS E USO GERAL</t>
  </si>
  <si>
    <t>GASOLINA COMUM</t>
  </si>
  <si>
    <t>ARGAMASSA COLANTE TIPO AC III E</t>
  </si>
  <si>
    <t>CAIXA DE PASSAGEM, EM PVC, DE 4" X 2", PARA ELETRODUTO FLEXIVEL CORRUGADO</t>
  </si>
  <si>
    <t>PASTA LUBRIFICANTE PARA TUBOS E CONEXOES COM JUNTA ELASTICA, EMBALAGEM DE *400* GR (USO EM PVC, ACO, POLIETILENO E OUTROS)</t>
  </si>
  <si>
    <t>ARAME RECOZIDO 16 BWG, D = 1,65 MM (0,016 KG/M) OU 18 BWG, D = 1,25 MM (0,01 KG/M)</t>
  </si>
  <si>
    <t>LAMPADA VAPOR DE SODIO OVOIDE 150 W (BASE E40)</t>
  </si>
  <si>
    <t>SELADOR ACRILICO OPACO PREMIUM INTERIOR/EXTERIOR</t>
  </si>
  <si>
    <t>GRELHA REDONDA BRANCA PARA RALO DIÂMETRO DE 100MM</t>
  </si>
  <si>
    <t>ARRUELA LISA, REDONDA, DE LATAO POLIDO, DIAMETRO NOMINAL 5/8", DIAMETRO EXTERNO = 34 MM, DIAMETRO DO FURO = 17 MM, ESPESSURA = *2,5* MM</t>
  </si>
  <si>
    <t>FITA CREPE ROLO DE 25 MM X 50 M</t>
  </si>
  <si>
    <t>MASSA DE REJUNTE EM PO PARA DRYWALL, A BASE DE GESSO, SECAGEM RAPIDA, PARA TRATAMENTO DE JUNTAS DE CHAPA DE GESSO (NECESSITA ADICAO DE AGUA)</t>
  </si>
  <si>
    <t>AUTOMATICO DE BOIA SUPERIOR / INFERIOR, *15* A / 250 V</t>
  </si>
  <si>
    <t>CAL HIDRATADA CH-I PARA ARGAMASSAS</t>
  </si>
  <si>
    <t>TRILHO PANTOGRAFICO CONCAVO, TIPO U, EM ALUMINIO, COM DIMENSOES DE APROX *35 X 35* MM, PARA ROLDANA DE PORTA DE CORRER</t>
  </si>
  <si>
    <t>PARAFUSO NIQUELADO COM ACABAMENTO CROMADO PARA FIXAR PECA SANITARIA, INCLUI PORCA CEGA, ARRUELA E BUCHA DE NYLON TAMANHO S-10</t>
  </si>
  <si>
    <t>FITA ISOLANTE ADESIVA ANTICHAMA, USO ATE 750 V, EM ROLO DE 19 MM X 5 M</t>
  </si>
  <si>
    <t>ANEL BORRACHA PARA TUBO ESGOTO PREDIAL, DN 100 MM (NBR 5688)</t>
  </si>
  <si>
    <t>BUCHA DE NYLON SEM ABA S12, COM PARAFUSO DE 5/16" X 80 MM EM ACO ZINCADO COM ROSCA SOBERBA E CABECA SEXTAVADA</t>
  </si>
  <si>
    <t>ESPACADOR / DISTANCIADOR CIRCULAR COM ENTRADA LATERAL, EM PLASTICO, PARA VERGALHAO *4,2 A 12,5* MM, COBRIMENTO 20 MM</t>
  </si>
  <si>
    <t>SARRAFO *2,5 X 7,5* CM EM PINUS, MISTA OU EQUIVALENTE DA REGIAO - BRUTA</t>
  </si>
  <si>
    <t>ÁGUA SANITÁRIA 5L</t>
  </si>
  <si>
    <t>SILICONE ACETICO USO GERAL INCOLOR 280 G</t>
  </si>
  <si>
    <t>DILUENTE AGUARRAS</t>
  </si>
  <si>
    <t>TORNEIRA PLASTICA PARA TANQUE 1/2 " OU 3/4 " COM BICO PARA MANGUEIRA</t>
  </si>
  <si>
    <t>ANEL DE VEDACAO, PVC FLEXIVEL, 100 MM, PARA SAIDA DE BACIA / VASO SANITARIO</t>
  </si>
  <si>
    <t>TORNEIRA DE BOIA CONVENCIONAL PARA CAIXA D'AGUA, AGUA FRIA, 3/4", COM HASTE E TORNEIRA METALICOS E BALAO PLASTICO</t>
  </si>
  <si>
    <t>CURVA PVC CURTA 90 GRAUS, DN 100 MM, PARA ESGOTO PREDIAL</t>
  </si>
  <si>
    <t>GAS DE COZINHA - GLP</t>
  </si>
  <si>
    <t>LAMPADA FLUORESCENTE TUBULAR T8 DE 16/18 W, BIVOLT</t>
  </si>
  <si>
    <t>SARRAFO *2,5 X 5* CM EM PINUS, MISTA OU EQUIVALENTE DA REGIAO - BRUTA</t>
  </si>
  <si>
    <t>PARAFUSO NIQUELADO 3 1/2" COM ACABAMENTO CROMADO PARA FIXAR PECA SANITARIA, INCLUI PORCA CEGA, ARRUELA E BUCHA DE NYLON TAMANHO S-8</t>
  </si>
  <si>
    <t>MASSA PLASTICA PARA MARMORE/GRANITO</t>
  </si>
  <si>
    <t>GRAMPO METALICO TIPO OLHAL PARA HASTE DE ATERRAMENTO DE 5/8'', CONDUTOR DE *10* A 50 MM2</t>
  </si>
  <si>
    <t>AREIA GROSSA - POSTO JAZIDA/FORNECEDOR (RETIRADO NA JAZIDA, SEM TRANSPORTE)</t>
  </si>
  <si>
    <t>CAIXA DE PASSAGEM METALICA, DE SOBREPOR, COM TAMPA APARAFUSADA, DIMENSOES 15 X 15 X *10* CM</t>
  </si>
  <si>
    <t>LUVA SOLDAVEL COM BUCHA DE LATAO, PVC, 20 MM X 1/2"</t>
  </si>
  <si>
    <t>LUVA DE CORRER PARA TUBO SOLDAVEL, PVC, 25 MM, PARA AGUA FRIA PREDIAL</t>
  </si>
  <si>
    <t>SOLUCAO PREPARADORA / LIMPADORA PARA PVC, FRASCO COM 1000 CM3</t>
  </si>
  <si>
    <t>CABO COAXIAL RG6 95% DE MALHA</t>
  </si>
  <si>
    <t>HASTE RETA PARA GANCHO DE FERRO GALVANIZADO, COM ROSCA 1/4 " X 30 CM PARA FIXACAO DE TELHA METALICA, INCLUI PORCA E ARRUELAS DE VEDACAO</t>
  </si>
  <si>
    <t>JUNCAO SIMPLES, PVC, 45 GRAUS, DN 100 X 100 MM, SERIE NORMAL PARA ESGOTO PREDIAL</t>
  </si>
  <si>
    <t>PULSADOR MINUTERIA 10A, 250V (APENAS MODULO)</t>
  </si>
  <si>
    <t>REJUNTE EPOXI, QUALQUER COR</t>
  </si>
  <si>
    <t>PARAFUSO DRY WALL, EM ACO FOSFATIZADO, CABECA TROMBETA E PONTA AGULHA (TA), COMPRIMENTO 25 MM</t>
  </si>
  <si>
    <t>SARRAFO *2,5 X 10* CM EM PINUS, MISTA OU EQUIVALENTE DA REGIAO - BRUTA</t>
  </si>
  <si>
    <t>LUVA SIMPLES, PVC, SOLDAVEL, DN 100 MM, SERIE NORMAL, PARA ESGOTO PREDIAL</t>
  </si>
  <si>
    <t>ANEL BORRACHA, DN 100 MM, PARA TUBO SERIE REFORCADA ESGOTO PREDIAL</t>
  </si>
  <si>
    <t>TUBO PVC, SOLDAVEL, DE 25 MM, AGUA FRIA (NBR-5648)</t>
  </si>
  <si>
    <t>CONDULETE DE ALUMINIO TIPO X, PARA ELETRODUTO ROSCAVEL DE 3/4", COM TAMPA CEGA</t>
  </si>
  <si>
    <t>MANTA ASFALTICA ELASTOMERICA EM POLIESTER ALUMINIZADA 3 MM, TIPO III, CLASSE B (NBR 9952)</t>
  </si>
  <si>
    <t>TERMINAL A COMPRESSAO EM COBRE ESTANHADO PARA CABO 10 MM2, 1 FURO E 1 COMPRESSAO, PARA PARAFUSO DE FIXACAO M6</t>
  </si>
  <si>
    <t>TELA FACHADEIRA EM POLIETILENO, ROLO DE 3 X 100 M (L X C), COR BRANCA, SEM LOGOMARCA - PARA PROTECAO DE OBRAS</t>
  </si>
  <si>
    <t>FUNDO ANTICORROSIVO PARA METAIS FERROSOS (ZARCAO)</t>
  </si>
  <si>
    <t>ADESIVO PLASTICO PARA PVC, FRASCO COM *850* GR</t>
  </si>
  <si>
    <t>ANEL BORRACHA, DN 75 MM, PARA TUBO SERIE REFORCADA ESGOTO PREDIAL</t>
  </si>
  <si>
    <t>TERMINAL A COMPRESSAO EM COBRE ESTANHADO PARA CABO 2,5 MM2, 1 FURO E 1 COMPRESSAO, PARA PARAFUSO DE FIXACAO M5</t>
  </si>
  <si>
    <t>MASSA PARA MADEIRA - INTERIOR E EXTERIOR</t>
  </si>
  <si>
    <t>DILUENTE EPOXI</t>
  </si>
  <si>
    <t>PINO DE ACO COM ARRUELA CONICA, DIAMETRO ARRUELA = *23* MM E COMP HASTE = *27* MM (ACAO INDIRETA)</t>
  </si>
  <si>
    <t>CENTO</t>
  </si>
  <si>
    <t>TERMINAL A COMPRESSAO EM COBRE ESTANHADO PARA CABO 50 MM2, 1 FURO E 1 COMPRESSAO, PARA PARAFUSO DE FIXACAO M8</t>
  </si>
  <si>
    <t>PREGO DE ACO POLIDO COM CABECA 15 X 15 (1 1/4 X 13)</t>
  </si>
  <si>
    <t>TOMADA PARA ANTENA DE TV, CABO COAXIAL DE 9 MM (APENAS MODULO)</t>
  </si>
  <si>
    <t>PREGO DE ACO POLIDO COM CABECA 17 X 27 (2 1/2 X 11)</t>
  </si>
  <si>
    <t>TE SANITARIO, PVC, DN 100 X 100 MM, SERIE NORMAL, PARA ESGOTO PREDIAL</t>
  </si>
  <si>
    <t>KIT CERCA ELÉTRICA INDUSTRIAL, COMPRIMENTO TOTAL PARA 100 METROS, HASTES BIG 1 METRO, C/ CENTRAL DE CHOQUE 12.000 VOLTS COMPLETO. REF.: INTELBRAS IND-100ELC OU SIMILAR</t>
  </si>
  <si>
    <t>FITA VEDA ROSCA EM ROLOS DE 18 MM X 10 M (L X C)</t>
  </si>
  <si>
    <t>INTERRUPTOR PARALELO 10A, 250V (APENAS MODULO)</t>
  </si>
  <si>
    <t>SEIXO ROLADO PARA APLICACAO EM CONCRETO (POSTO PEDREIRA/FORNECEDOR, SEM FRETE)</t>
  </si>
  <si>
    <t>TERMINAL METALICO A PRESSAO PARA 1 CABO DE 6 A 10 MM2, COM 1 FURO DE FIXACAO</t>
  </si>
  <si>
    <t>CABO COAXIAL RG59 95% DE MALHA</t>
  </si>
  <si>
    <t>FITA DE PAPEL MICROPERFURADO, 50 X 150 MM, PARA TRATAMENTO DE JUNTAS DE CHAPA DE GESSO PARA DRYWALL</t>
  </si>
  <si>
    <t>CONJUNTO DE LIGACAO PARA BACIA SANITARIA AJUSTAVEL, EM PLASTICO BRANCO, COM TUBO, CANOPLA E ESPUDE</t>
  </si>
  <si>
    <t>TERMINAL A COMPRESSAO EM COBRE ESTANHADO PARA CABO 4 MM2, 1 FURO E 1 COMPRESSAO, PARA PARAFUSO DE FIXACAO M5</t>
  </si>
  <si>
    <t>PRIMER DE POLIURETANO</t>
  </si>
  <si>
    <t>CHAPA/PAINEL DE MADEIRA COMPENSADA RESINADA (MADEIRITE RESINADO ROSA) PARA FORMA DE CONCRETO, DE 2200 X 1100 MM, E = 6 MM</t>
  </si>
  <si>
    <t>TINTA ESMALTE SINTETICO PREMIUM BRILHANTE</t>
  </si>
  <si>
    <t>ENERGIA ELETRICA ATE 2000 KWH INDUSTRIAL, SEM DEMANDA</t>
  </si>
  <si>
    <t>KWH</t>
  </si>
  <si>
    <t>ENERGIA ELETRICA COMERCIAL, BAIXA TENSAO, RELATIVA AO CONSUMO DE ATE 100 KWH, INCLUINDO ICMS, PIS/PASEP E COFINS</t>
  </si>
  <si>
    <t>TERMINAL A COMPRESSAO EM COBRE ESTANHADO PARA CABO 25 MM2, 1 FURO E 1 COMPRESSAO, PARA PARAFUSO DE FIXACAO M8</t>
  </si>
  <si>
    <t>CONECTOR METALICO TIPO PARAFUSO FENDIDO (SPLIT BOLT), PARA CABOS ATE 25 MM2</t>
  </si>
  <si>
    <t>PEDRA BRITADA N. 2 (19 A 38 MM) POSTO PEDREIRA/FORNECEDOR, SEM FRETE</t>
  </si>
  <si>
    <t>LUVA SOLDAVEL COM BUCHA DE LATAO, PVC, 25 MM X 3/4"</t>
  </si>
  <si>
    <t>TERMINAL A COMPRESSAO EM COBRE ESTANHADO PARA CABO 16 MM2, 1 FURO E 1 COMPRESSAO, PARA PARAFUSO DE FIXACAO M6</t>
  </si>
  <si>
    <t>ESPELHO / PLACA DE 6 POSTOS 4" X 4", PARA INSTALACAO DE TOMADAS E INTERRUPTORES</t>
  </si>
  <si>
    <t>ENGATE/RABICHO FLEXIVEL PLASTICO (PVC OU ABS) BRANCO 1/2 " X 40 CM</t>
  </si>
  <si>
    <t>LUVA EM PVC RIGIDO ROSCAVEL, DE 3/4", PARA ELETRODUTO</t>
  </si>
  <si>
    <t>ARAME GALVANIZADO 18 BWG, D = 1,24MM (0,009 KG/M)</t>
  </si>
  <si>
    <t>FITA VEDA ROSCA EM ROLOS DE 18 MM X 50 M (L X C)</t>
  </si>
  <si>
    <t>JOELHO PVC, SOLDAVEL, COM BUCHA DE LATAO, 90 GRAUS, 25 MM X 3/4", PARA AGUA FRIA PREDIAL</t>
  </si>
  <si>
    <t>JOELHO PVC, SOLDAVEL, PB, 45 GRAUS, DN 100 MM, PARA ESGOTO PREDIAL</t>
  </si>
  <si>
    <t>PARAFUSO ZINCADO, AUTOBROCANTE, FLANGEADO, 4,2 MM X 19 MM</t>
  </si>
  <si>
    <t>PARAFUSO DE LATAO COM ROSCA SOBERBA, CABECA CHATA E FENDA SIMPLES, DIAMETRO 2,5 MM, COMPRIMENTO 12 MM</t>
  </si>
  <si>
    <t>JOELHO PVC, SOLDAVEL, BB, 90 GRAUS, SEM ANEL, DN 40 MM, PARA ESGOTO PREDIAL SECUNDARIO</t>
  </si>
  <si>
    <t>LIXA EM FOLHA PARA PAREDE OU MADEIRA, NUMERO 120, COR VERMELHA</t>
  </si>
  <si>
    <t>ADAPTADOR PVC SOLDAVEL CURTO COM BOLSA E ROSCA, 20 MM X 1/2", PARA AGUA FRIA</t>
  </si>
  <si>
    <t>CAIXA DE LUZ "4 X 4" EM ACO ESMALTADA</t>
  </si>
  <si>
    <t>TELA DE ACO SOLDADA GALVANIZADA/ZINCADA PARA ALVENARIA, FIO D = *1,20 A 1,70* MM, MALHA 15 X 15 MM, (C X L) *50 X 7,5* CM</t>
  </si>
  <si>
    <t>PARAFUSO ROSCA SOBERBA ZINCADO CABECA CHATA FENDA SIMPLES 3,5 X 25 MM (1 ")</t>
  </si>
  <si>
    <t>BUCHA DE NYLON SEM ABA S6, COM PARAFUSO DE 4,20 X 40 MM EM ACO ZINCADO COM ROSCA SOBERBA, CABECA CHATA E FENDA PHILLIPS</t>
  </si>
  <si>
    <t>SUPORTE DE FIXACAO PARA ESPELHO / PLACA 4" X 4", PARA 6 MODULOS, PARA INSTALACAO DE TOMADAS E INTERRUPTORES (SOMENTE SUPORTE)</t>
  </si>
  <si>
    <t>ELETRODO REVESTIDO AWS - E6013, DIAMETRO IGUAL A 2,50 MM</t>
  </si>
  <si>
    <t>ADAPTADOR PVC SOLDAVEL CURTO COM BOLSA E ROSCA, 25 MM X 3/4", PARA AGUA FRIA</t>
  </si>
  <si>
    <t>PARAFUSO DRY WALL, EM ACO ZINCADO, CABECA LENTILHA E PONTA BROCA (LB), LARGURA 4,2 MM, COMPRIMENTO 13 MM</t>
  </si>
  <si>
    <t>JOELHO PVC, SOLDAVEL, 90 GRAUS, 25 MM, COR MARROM, PARA AGUA FRIA PREDIAL</t>
  </si>
  <si>
    <t>LIXA D'AGUA EM FOLHA, GRAO 100</t>
  </si>
  <si>
    <t>PREGO DE ACO POLIDO COM CABECA 17 X 24 (2 1/4 X 11)</t>
  </si>
  <si>
    <t>TARUGO DELIMITADOR DE PROFUNDIDADE EM ESPUMA DE POLIETILENO DE BAIXA DENSIDADE 10 MM, CINZA</t>
  </si>
  <si>
    <t>FIBRA DE ACO PARA REFORCO DO CONCRETO, SOLTA, TIPO A-I, FATOR DE FORMA *50* L / D, COMPRIMENTO DE *30* MM E RESISTENCIA A TRACAO DO ACO MAIOR 1000 MPA</t>
  </si>
  <si>
    <t>PREGO DE ACO POLIDO SEM CABECA 15 X 15 (1 1/4 X 13)</t>
  </si>
  <si>
    <t>TE SOLDAVEL, PVC, 90 GRAUS, 25 MM, PARA AGUA FRIA PREDIAL (NBR 5648)</t>
  </si>
  <si>
    <t>DESINFETANTE PRONTO USO</t>
  </si>
  <si>
    <t>TE DE REDUCAO, PVC, SOLDAVEL, 90 GRAUS, 32 MM X 25 MM, PARA AGUA FRIA PREDIAL</t>
  </si>
  <si>
    <t>ABRACADEIRA DE NYLON PARA AMARRACAO DE CABOS, COMPRIMENTO DE 200 X *4,6* MM</t>
  </si>
  <si>
    <t>DETERGENTE NEUTRO USO GERAL, CONCENTRADO</t>
  </si>
  <si>
    <t>SERRA CIRCULAR DE BANCADA COM MOTOR ELETRICO, POTENCIA DE *1600* W, PARA DISCO DE DIAMETRO DE 10" (250 MM)</t>
  </si>
  <si>
    <t>DESMOLDANTE PROTETOR PARA FORMAS DE MADEIRA, DE BASE OLEOSA EMULSIONADA EM AGUA</t>
  </si>
  <si>
    <t>PREGO DE ACO POLIDO COM CABECA 18 X 30 (2 3/4 X 10)</t>
  </si>
  <si>
    <t>SISAL EM FIBRA / ESTOPA SISAL PARA GESSO</t>
  </si>
  <si>
    <t>TE PVC, SOLDAVEL, COM BUCHA DE LATAO NA BOLSA CENTRAL, 90 GRAUS, 25 MM X 1/2", PARA AGUA FRIA PREDIAL</t>
  </si>
  <si>
    <t>LUVA DE REDUCAO SOLDAVEL, PVC, 32 MM X 25 MM, PARA AGUA FRIA PREDIAL</t>
  </si>
  <si>
    <t>GRAXA LUBRIFICANTE</t>
  </si>
  <si>
    <t>PINO DE ACO COM FURO, HASTE = 27 MM (ACAO DIRETA)</t>
  </si>
  <si>
    <t>PREGO DE ACO POLIDO COM CABECA 12 X 12</t>
  </si>
  <si>
    <t>LUVA PVC SOLDAVEL, 25 MM, PARA AGUA FRIA PREDIAL</t>
  </si>
  <si>
    <t>BUCHA DE NYLON, DIAMETRO DO FURO 8 MM, COMPRIMENTO 40 MM, COM PARAFUSO DE ROSCA SOBERBA, CABECA CHATA, FENDA SIMPLES, 4,8 X 50 MM</t>
  </si>
  <si>
    <t>FITA METALICA PERFURADA, L = *18* MM, ROLO DE 30 M, CARGA RECOMENDADA = *30* KGF</t>
  </si>
  <si>
    <t>TE DE REDUCAO, PVC, SOLDAVEL, 90 GRAUS, 50 MM X 25 MM, PARA AGUA FRIA PREDIAL</t>
  </si>
  <si>
    <t>TUBO PVC  SERIE NORMAL, DN 40 MM, PARA ESGOTO  PREDIAL (NBR 5688)</t>
  </si>
  <si>
    <t>CAMINHONETE CABINE SIMPLES COM MOTOR 1.6 FLEX, CÂMBIO MANUAL, POTÊNCIA 101/104 CV, 2 PORTAS - CHP DIURNO</t>
  </si>
  <si>
    <t>CHP</t>
  </si>
  <si>
    <t>CAMINHONETE CABINE SIMPLES COM MOTOR 1.6 FLEX, CÂMBIO MANUAL, POTÊNCIA 101/104 CV, 2 PORTAS - CHI DIURNO</t>
  </si>
  <si>
    <t>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</si>
</sst>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6" formatCode="[$R$ -416]#,##0.00"/>
    <numFmt numFmtId="168" formatCode="&quot;R$&quot;\ #,##0.00"/>
    <numFmt numFmtId="169" formatCode="0.0000"/>
    <numFmt numFmtId="170" formatCode="0.000000"/>
    <numFmt numFmtId="171" formatCode="_-&quot;R$&quot;\ * #,##0.00_-;\-&quot;R$&quot;\ * #,##0.00_-;_-&quot;R$&quot;\ * &quot;-&quot;??_-;_-@"/>
    <numFmt numFmtId="172" formatCode="_-&quot;R$&quot;* #,##0.00_-;\-&quot;R$&quot;* #,##0.00_-;_-&quot;R$&quot;* &quot;-&quot;??_-;_-@"/>
  </numFmts>
  <fonts count="14" x14ac:knownFonts="1">
    <font>
      <sz val="11"/>
      <color theme="1"/>
      <name val="Calibri"/>
      <scheme val="minor"/>
    </font>
    <font>
      <sz val="8"/>
      <color theme="1"/>
      <name val="Calibri"/>
      <family val="2"/>
    </font>
    <font>
      <b/>
      <sz val="18"/>
      <color theme="1"/>
      <name val="Oswald"/>
    </font>
    <font>
      <b/>
      <sz val="18"/>
      <color rgb="FF666666"/>
      <name val="Oswald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C9DAF8"/>
        <bgColor rgb="FFC9DAF8"/>
      </patternFill>
    </fill>
    <fill>
      <patternFill patternType="solid">
        <fgColor rgb="FFF2F2F2"/>
        <bgColor rgb="FFF2F2F2"/>
      </patternFill>
    </fill>
    <fill>
      <patternFill patternType="solid">
        <fgColor rgb="FF999999"/>
        <bgColor rgb="FF999999"/>
      </patternFill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741B47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741B47"/>
      </top>
      <bottom style="thin">
        <color rgb="FF741B47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n">
        <color rgb="FF783F04"/>
      </bottom>
      <diagonal/>
    </border>
    <border>
      <left/>
      <right/>
      <top style="thin">
        <color rgb="FF783F04"/>
      </top>
      <bottom style="thin">
        <color rgb="FF783F04"/>
      </bottom>
      <diagonal/>
    </border>
    <border>
      <left/>
      <right/>
      <top style="thin">
        <color rgb="FF783F04"/>
      </top>
      <bottom/>
      <diagonal/>
    </border>
    <border>
      <left/>
      <right/>
      <top style="thin">
        <color rgb="FF783F04"/>
      </top>
      <bottom style="thin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7" fillId="4" borderId="18" xfId="0" applyFont="1" applyFill="1" applyBorder="1"/>
    <xf numFmtId="0" fontId="5" fillId="4" borderId="19" xfId="0" applyFont="1" applyFill="1" applyBorder="1" applyAlignment="1">
      <alignment horizontal="center" vertical="center" wrapText="1"/>
    </xf>
    <xf numFmtId="169" fontId="5" fillId="4" borderId="19" xfId="0" applyNumberFormat="1" applyFont="1" applyFill="1" applyBorder="1" applyAlignment="1">
      <alignment horizontal="center" vertical="center" wrapText="1"/>
    </xf>
    <xf numFmtId="166" fontId="5" fillId="4" borderId="19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166" fontId="7" fillId="4" borderId="21" xfId="0" applyNumberFormat="1" applyFont="1" applyFill="1" applyBorder="1"/>
    <xf numFmtId="166" fontId="4" fillId="4" borderId="3" xfId="0" applyNumberFormat="1" applyFont="1" applyFill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24" xfId="0" applyFont="1" applyFill="1" applyBorder="1"/>
    <xf numFmtId="0" fontId="5" fillId="4" borderId="2" xfId="0" applyFont="1" applyFill="1" applyBorder="1" applyAlignment="1">
      <alignment horizontal="left"/>
    </xf>
    <xf numFmtId="169" fontId="4" fillId="4" borderId="3" xfId="0" applyNumberFormat="1" applyFont="1" applyFill="1" applyBorder="1" applyAlignment="1">
      <alignment horizontal="center"/>
    </xf>
    <xf numFmtId="10" fontId="4" fillId="4" borderId="0" xfId="0" applyNumberFormat="1" applyFont="1" applyFill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/>
    <xf numFmtId="166" fontId="7" fillId="4" borderId="0" xfId="0" applyNumberFormat="1" applyFont="1" applyFill="1"/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7" fillId="4" borderId="25" xfId="0" applyFont="1" applyFill="1" applyBorder="1"/>
    <xf numFmtId="0" fontId="4" fillId="4" borderId="26" xfId="0" applyFont="1" applyFill="1" applyBorder="1"/>
    <xf numFmtId="0" fontId="4" fillId="4" borderId="26" xfId="0" applyFont="1" applyFill="1" applyBorder="1" applyAlignment="1">
      <alignment horizontal="center"/>
    </xf>
    <xf numFmtId="169" fontId="4" fillId="4" borderId="26" xfId="0" applyNumberFormat="1" applyFont="1" applyFill="1" applyBorder="1" applyAlignment="1">
      <alignment horizontal="center"/>
    </xf>
    <xf numFmtId="166" fontId="4" fillId="4" borderId="26" xfId="0" applyNumberFormat="1" applyFont="1" applyFill="1" applyBorder="1" applyAlignment="1">
      <alignment horizontal="center"/>
    </xf>
    <xf numFmtId="0" fontId="4" fillId="4" borderId="27" xfId="0" applyFont="1" applyFill="1" applyBorder="1"/>
    <xf numFmtId="0" fontId="8" fillId="2" borderId="14" xfId="0" applyFont="1" applyFill="1" applyBorder="1" applyAlignment="1">
      <alignment horizontal="center" vertical="center" wrapText="1"/>
    </xf>
    <xf numFmtId="166" fontId="8" fillId="2" borderId="9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49" fontId="5" fillId="5" borderId="8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center" vertical="center" wrapText="1"/>
    </xf>
    <xf numFmtId="10" fontId="5" fillId="5" borderId="8" xfId="0" applyNumberFormat="1" applyFont="1" applyFill="1" applyBorder="1" applyAlignment="1">
      <alignment horizontal="center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166" fontId="9" fillId="6" borderId="8" xfId="0" applyNumberFormat="1" applyFont="1" applyFill="1" applyBorder="1" applyAlignment="1">
      <alignment horizontal="center" vertical="center" wrapText="1"/>
    </xf>
    <xf numFmtId="10" fontId="9" fillId="6" borderId="8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169" fontId="10" fillId="0" borderId="8" xfId="0" applyNumberFormat="1" applyFont="1" applyBorder="1" applyAlignment="1">
      <alignment horizontal="center" vertical="center" wrapText="1"/>
    </xf>
    <xf numFmtId="166" fontId="10" fillId="0" borderId="8" xfId="0" applyNumberFormat="1" applyFont="1" applyBorder="1" applyAlignment="1">
      <alignment horizontal="center" vertical="center" wrapText="1"/>
    </xf>
    <xf numFmtId="10" fontId="10" fillId="0" borderId="8" xfId="0" applyNumberFormat="1" applyFont="1" applyBorder="1" applyAlignment="1">
      <alignment horizontal="center" vertical="center" wrapText="1"/>
    </xf>
    <xf numFmtId="49" fontId="9" fillId="6" borderId="8" xfId="0" applyNumberFormat="1" applyFont="1" applyFill="1" applyBorder="1" applyAlignment="1">
      <alignment wrapText="1"/>
    </xf>
    <xf numFmtId="166" fontId="7" fillId="6" borderId="8" xfId="0" applyNumberFormat="1" applyFont="1" applyFill="1" applyBorder="1"/>
    <xf numFmtId="10" fontId="9" fillId="6" borderId="8" xfId="0" applyNumberFormat="1" applyFont="1" applyFill="1" applyBorder="1" applyAlignment="1">
      <alignment horizont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170" fontId="10" fillId="0" borderId="29" xfId="0" applyNumberFormat="1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 wrapText="1"/>
    </xf>
    <xf numFmtId="171" fontId="10" fillId="0" borderId="28" xfId="0" applyNumberFormat="1" applyFont="1" applyBorder="1" applyAlignment="1">
      <alignment horizontal="center" vertical="center" wrapText="1"/>
    </xf>
    <xf numFmtId="168" fontId="10" fillId="0" borderId="29" xfId="0" applyNumberFormat="1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170" fontId="10" fillId="0" borderId="30" xfId="0" applyNumberFormat="1" applyFont="1" applyBorder="1" applyAlignment="1">
      <alignment horizontal="center" vertical="center" wrapText="1"/>
    </xf>
    <xf numFmtId="169" fontId="10" fillId="0" borderId="28" xfId="0" applyNumberFormat="1" applyFont="1" applyBorder="1" applyAlignment="1">
      <alignment horizontal="center" vertical="center" wrapText="1"/>
    </xf>
    <xf numFmtId="169" fontId="10" fillId="0" borderId="29" xfId="0" applyNumberFormat="1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9" fontId="10" fillId="0" borderId="31" xfId="0" applyNumberFormat="1" applyFont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171" fontId="10" fillId="0" borderId="0" xfId="0" applyNumberFormat="1" applyFont="1" applyAlignment="1">
      <alignment horizontal="center" vertical="center" wrapText="1"/>
    </xf>
    <xf numFmtId="168" fontId="10" fillId="0" borderId="30" xfId="0" applyNumberFormat="1" applyFont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166" fontId="8" fillId="3" borderId="8" xfId="0" applyNumberFormat="1" applyFont="1" applyFill="1" applyBorder="1" applyAlignment="1">
      <alignment horizontal="center" vertical="center" wrapText="1"/>
    </xf>
    <xf numFmtId="10" fontId="8" fillId="3" borderId="8" xfId="0" applyNumberFormat="1" applyFont="1" applyFill="1" applyBorder="1" applyAlignment="1">
      <alignment horizontal="center" vertical="center" wrapText="1"/>
    </xf>
    <xf numFmtId="169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8" fontId="10" fillId="0" borderId="8" xfId="0" applyNumberFormat="1" applyFont="1" applyBorder="1" applyAlignment="1">
      <alignment horizontal="center" vertical="center" wrapText="1"/>
    </xf>
    <xf numFmtId="171" fontId="10" fillId="0" borderId="8" xfId="0" applyNumberFormat="1" applyFont="1" applyBorder="1" applyAlignment="1">
      <alignment horizontal="center" vertical="center" wrapText="1"/>
    </xf>
    <xf numFmtId="168" fontId="10" fillId="0" borderId="3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169" fontId="11" fillId="0" borderId="0" xfId="0" applyNumberFormat="1" applyFont="1"/>
    <xf numFmtId="171" fontId="12" fillId="0" borderId="8" xfId="0" applyNumberFormat="1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center"/>
    </xf>
    <xf numFmtId="10" fontId="13" fillId="0" borderId="0" xfId="0" applyNumberFormat="1" applyFont="1" applyAlignment="1">
      <alignment horizontal="center"/>
    </xf>
    <xf numFmtId="0" fontId="4" fillId="7" borderId="0" xfId="0" applyFont="1" applyFill="1" applyAlignment="1">
      <alignment horizontal="left" vertical="center" wrapText="1"/>
    </xf>
    <xf numFmtId="171" fontId="4" fillId="7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0" fillId="0" borderId="0" xfId="0"/>
    <xf numFmtId="0" fontId="6" fillId="0" borderId="2" xfId="0" applyFont="1" applyBorder="1"/>
    <xf numFmtId="0" fontId="6" fillId="0" borderId="6" xfId="0" applyFont="1" applyBorder="1"/>
    <xf numFmtId="0" fontId="6" fillId="0" borderId="8" xfId="0" applyFont="1" applyBorder="1"/>
    <xf numFmtId="0" fontId="6" fillId="0" borderId="12" xfId="0" applyFont="1" applyBorder="1"/>
    <xf numFmtId="0" fontId="6" fillId="0" borderId="11" xfId="0" applyFont="1" applyBorder="1"/>
    <xf numFmtId="0" fontId="6" fillId="0" borderId="14" xfId="0" applyFont="1" applyBorder="1"/>
    <xf numFmtId="0" fontId="5" fillId="5" borderId="8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166" fontId="9" fillId="6" borderId="8" xfId="0" applyNumberFormat="1" applyFont="1" applyFill="1" applyBorder="1" applyAlignment="1">
      <alignment wrapText="1"/>
    </xf>
    <xf numFmtId="49" fontId="9" fillId="6" borderId="8" xfId="0" applyNumberFormat="1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left" vertical="center" wrapText="1"/>
    </xf>
    <xf numFmtId="171" fontId="4" fillId="7" borderId="6" xfId="0" applyNumberFormat="1" applyFont="1" applyFill="1" applyBorder="1" applyAlignment="1">
      <alignment horizontal="left" vertical="center" wrapText="1"/>
    </xf>
    <xf numFmtId="0" fontId="4" fillId="7" borderId="12" xfId="0" applyFont="1" applyFill="1" applyBorder="1" applyAlignment="1">
      <alignment horizontal="left" vertical="center" wrapText="1"/>
    </xf>
    <xf numFmtId="172" fontId="4" fillId="7" borderId="12" xfId="0" applyNumberFormat="1" applyFont="1" applyFill="1" applyBorder="1" applyAlignment="1">
      <alignment horizontal="left" vertical="center" wrapText="1"/>
    </xf>
    <xf numFmtId="171" fontId="4" fillId="7" borderId="12" xfId="0" applyNumberFormat="1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6" fillId="0" borderId="17" xfId="0" applyFont="1" applyBorder="1"/>
    <xf numFmtId="166" fontId="3" fillId="2" borderId="17" xfId="0" applyNumberFormat="1" applyFont="1" applyFill="1" applyBorder="1" applyAlignment="1">
      <alignment horizontal="center" vertical="center" wrapText="1"/>
    </xf>
    <xf numFmtId="166" fontId="4" fillId="4" borderId="22" xfId="0" applyNumberFormat="1" applyFont="1" applyFill="1" applyBorder="1" applyAlignment="1">
      <alignment horizontal="center"/>
    </xf>
    <xf numFmtId="0" fontId="6" fillId="0" borderId="23" xfId="0" applyFont="1" applyBorder="1"/>
    <xf numFmtId="0" fontId="6" fillId="0" borderId="16" xfId="0" applyFont="1" applyBorder="1"/>
    <xf numFmtId="166" fontId="4" fillId="4" borderId="6" xfId="0" applyNumberFormat="1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169" fontId="8" fillId="2" borderId="13" xfId="0" applyNumberFormat="1" applyFont="1" applyFill="1" applyBorder="1" applyAlignment="1">
      <alignment horizontal="center" vertical="center" wrapText="1"/>
    </xf>
    <xf numFmtId="166" fontId="8" fillId="2" borderId="10" xfId="0" applyNumberFormat="1" applyFont="1" applyFill="1" applyBorder="1" applyAlignment="1">
      <alignment horizontal="center" vertical="center" wrapText="1"/>
    </xf>
    <xf numFmtId="0" fontId="6" fillId="0" borderId="15" xfId="0" applyFont="1" applyBorder="1"/>
    <xf numFmtId="166" fontId="4" fillId="4" borderId="0" xfId="0" applyNumberFormat="1" applyFont="1" applyFill="1" applyAlignment="1">
      <alignment horizontal="center"/>
    </xf>
    <xf numFmtId="10" fontId="4" fillId="4" borderId="0" xfId="0" applyNumberFormat="1" applyFont="1" applyFill="1" applyAlignment="1">
      <alignment horizontal="center"/>
    </xf>
    <xf numFmtId="0" fontId="4" fillId="4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 wrapText="1"/>
    </xf>
    <xf numFmtId="166" fontId="4" fillId="4" borderId="7" xfId="0" applyNumberFormat="1" applyFont="1" applyFill="1" applyBorder="1" applyAlignment="1">
      <alignment horizontal="center" wrapText="1"/>
    </xf>
    <xf numFmtId="166" fontId="4" fillId="4" borderId="5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FF"/>
    <outlinePr summaryBelow="0" summaryRight="0"/>
    <pageSetUpPr fitToPage="1"/>
  </sheetPr>
  <dimension ref="A1:P451"/>
  <sheetViews>
    <sheetView showGridLines="0" tabSelected="1" workbookViewId="0">
      <selection activeCell="B14" sqref="B14:L14"/>
    </sheetView>
  </sheetViews>
  <sheetFormatPr defaultColWidth="14.42578125" defaultRowHeight="15" customHeight="1" x14ac:dyDescent="0.25"/>
  <cols>
    <col min="1" max="1" width="7.28515625" customWidth="1"/>
    <col min="2" max="2" width="15.7109375" customWidth="1"/>
    <col min="3" max="3" width="9" customWidth="1"/>
    <col min="4" max="4" width="24.85546875" customWidth="1"/>
    <col min="5" max="5" width="69.28515625" customWidth="1"/>
    <col min="6" max="6" width="10.140625" customWidth="1"/>
    <col min="7" max="7" width="9.42578125" customWidth="1"/>
    <col min="8" max="8" width="10.42578125" customWidth="1"/>
    <col min="9" max="9" width="12.28515625" customWidth="1"/>
    <col min="10" max="10" width="14.5703125" customWidth="1"/>
    <col min="11" max="11" width="12.28515625" customWidth="1"/>
    <col min="12" max="12" width="10.28515625" customWidth="1"/>
    <col min="13" max="13" width="14.5703125" customWidth="1"/>
    <col min="14" max="14" width="13.42578125" customWidth="1"/>
    <col min="15" max="15" width="14.5703125" customWidth="1"/>
    <col min="16" max="16" width="9.42578125" customWidth="1"/>
  </cols>
  <sheetData>
    <row r="1" spans="1:16" ht="44.25" customHeight="1" x14ac:dyDescent="0.25">
      <c r="A1" s="78"/>
      <c r="B1" s="79"/>
      <c r="C1" s="79"/>
      <c r="D1" s="96" t="s">
        <v>10</v>
      </c>
      <c r="E1" s="97"/>
      <c r="F1" s="97"/>
      <c r="G1" s="97"/>
      <c r="H1" s="97"/>
      <c r="I1" s="97"/>
      <c r="J1" s="97"/>
      <c r="K1" s="97"/>
      <c r="L1" s="97"/>
      <c r="M1" s="97"/>
      <c r="N1" s="98">
        <f>SUM(O14,O20,O75,O108)</f>
        <v>542656.89539101836</v>
      </c>
      <c r="O1" s="97"/>
      <c r="P1" s="97"/>
    </row>
    <row r="2" spans="1:16" ht="15.75" x14ac:dyDescent="0.25">
      <c r="A2" s="1"/>
      <c r="B2" s="2"/>
      <c r="C2" s="2"/>
      <c r="D2" s="2"/>
      <c r="E2" s="2"/>
      <c r="F2" s="2"/>
      <c r="G2" s="3"/>
      <c r="H2" s="4"/>
      <c r="I2" s="4"/>
      <c r="J2" s="4"/>
      <c r="K2" s="4"/>
      <c r="L2" s="4"/>
      <c r="M2" s="4"/>
      <c r="N2" s="4"/>
      <c r="O2" s="4"/>
      <c r="P2" s="5"/>
    </row>
    <row r="3" spans="1:16" ht="15.75" x14ac:dyDescent="0.25">
      <c r="A3" s="6"/>
      <c r="B3" s="7"/>
      <c r="C3" s="8" t="s">
        <v>0</v>
      </c>
      <c r="D3" s="9"/>
      <c r="E3" s="10"/>
      <c r="F3" s="99" t="s">
        <v>11</v>
      </c>
      <c r="G3" s="100"/>
      <c r="H3" s="101"/>
      <c r="I3" s="7"/>
      <c r="J3" s="102" t="s">
        <v>12</v>
      </c>
      <c r="K3" s="81"/>
      <c r="L3" s="81"/>
      <c r="M3" s="81"/>
      <c r="N3" s="81"/>
      <c r="O3" s="81"/>
      <c r="P3" s="11"/>
    </row>
    <row r="4" spans="1:16" ht="15.75" customHeight="1" x14ac:dyDescent="0.25">
      <c r="A4" s="6"/>
      <c r="B4" s="7"/>
      <c r="C4" s="103" t="s">
        <v>1</v>
      </c>
      <c r="D4" s="80"/>
      <c r="E4" s="10"/>
      <c r="F4" s="113" t="s">
        <v>13</v>
      </c>
      <c r="G4" s="113"/>
      <c r="H4" s="113"/>
      <c r="I4" s="7"/>
      <c r="J4" s="109" t="s">
        <v>14</v>
      </c>
      <c r="K4" s="79"/>
      <c r="L4" s="79"/>
      <c r="M4" s="79"/>
      <c r="N4" s="79"/>
      <c r="O4" s="79"/>
      <c r="P4" s="11"/>
    </row>
    <row r="5" spans="1:16" ht="15.75" x14ac:dyDescent="0.25">
      <c r="A5" s="6"/>
      <c r="B5" s="7"/>
      <c r="C5" s="8" t="s">
        <v>2</v>
      </c>
      <c r="D5" s="9"/>
      <c r="E5" s="12"/>
      <c r="F5" s="114"/>
      <c r="G5" s="114"/>
      <c r="H5" s="114"/>
      <c r="I5" s="7"/>
      <c r="J5" s="110">
        <v>0.27350000000000002</v>
      </c>
      <c r="K5" s="110"/>
      <c r="L5" s="110"/>
      <c r="M5" s="110"/>
      <c r="N5" s="110"/>
      <c r="O5" s="110"/>
      <c r="P5" s="11"/>
    </row>
    <row r="6" spans="1:16" ht="15.75" x14ac:dyDescent="0.25">
      <c r="A6" s="6"/>
      <c r="B6" s="7"/>
      <c r="C6" s="111" t="s">
        <v>570</v>
      </c>
      <c r="D6" s="80"/>
      <c r="E6" s="10"/>
      <c r="F6" s="16"/>
      <c r="G6" s="13"/>
      <c r="H6" s="7"/>
      <c r="I6" s="7"/>
      <c r="J6" s="14"/>
      <c r="K6" s="17"/>
      <c r="L6" s="17"/>
      <c r="M6" s="17"/>
      <c r="N6" s="17"/>
      <c r="O6" s="17"/>
      <c r="P6" s="11"/>
    </row>
    <row r="7" spans="1:16" ht="15.75" x14ac:dyDescent="0.25">
      <c r="A7" s="6"/>
      <c r="B7" s="7"/>
      <c r="C7" s="15" t="s">
        <v>571</v>
      </c>
      <c r="D7" s="18"/>
      <c r="E7" s="10"/>
      <c r="F7" s="16"/>
      <c r="G7" s="13"/>
      <c r="H7" s="7"/>
      <c r="I7" s="7"/>
      <c r="J7" s="102" t="s">
        <v>15</v>
      </c>
      <c r="K7" s="81"/>
      <c r="L7" s="81"/>
      <c r="M7" s="81"/>
      <c r="N7" s="81"/>
      <c r="O7" s="81"/>
      <c r="P7" s="11"/>
    </row>
    <row r="8" spans="1:16" ht="15.75" x14ac:dyDescent="0.25">
      <c r="A8" s="6"/>
      <c r="B8" s="7"/>
      <c r="C8" s="15" t="s">
        <v>572</v>
      </c>
      <c r="D8" s="18"/>
      <c r="E8" s="19"/>
      <c r="F8" s="16"/>
      <c r="G8" s="13"/>
      <c r="H8" s="7"/>
      <c r="I8" s="7"/>
      <c r="J8" s="110">
        <v>0.18129999999999999</v>
      </c>
      <c r="K8" s="79"/>
      <c r="L8" s="79"/>
      <c r="M8" s="79"/>
      <c r="N8" s="79"/>
      <c r="O8" s="79"/>
      <c r="P8" s="11"/>
    </row>
    <row r="9" spans="1:16" ht="15.75" x14ac:dyDescent="0.25">
      <c r="A9" s="6"/>
      <c r="B9" s="7"/>
      <c r="C9" s="8" t="s">
        <v>3</v>
      </c>
      <c r="D9" s="9"/>
      <c r="E9" s="10"/>
      <c r="F9" s="16"/>
      <c r="G9" s="13"/>
      <c r="H9" s="7"/>
      <c r="I9" s="7"/>
      <c r="J9" s="7"/>
      <c r="K9" s="7"/>
      <c r="L9" s="7"/>
      <c r="M9" s="7"/>
      <c r="N9" s="7"/>
      <c r="O9" s="7"/>
      <c r="P9" s="11"/>
    </row>
    <row r="10" spans="1:16" ht="15.75" x14ac:dyDescent="0.25">
      <c r="A10" s="6"/>
      <c r="B10" s="7"/>
      <c r="C10" s="15" t="s">
        <v>573</v>
      </c>
      <c r="D10" s="18"/>
      <c r="E10" s="19"/>
      <c r="F10" s="16"/>
      <c r="G10" s="13"/>
      <c r="H10" s="7"/>
      <c r="I10" s="7"/>
      <c r="J10" s="7"/>
      <c r="K10" s="7"/>
      <c r="L10" s="7"/>
      <c r="M10" s="7"/>
      <c r="N10" s="7"/>
      <c r="O10" s="7"/>
      <c r="P10" s="11"/>
    </row>
    <row r="11" spans="1:16" ht="15.75" x14ac:dyDescent="0.25">
      <c r="A11" s="20"/>
      <c r="B11" s="21"/>
      <c r="C11" s="21"/>
      <c r="D11" s="21"/>
      <c r="E11" s="22"/>
      <c r="F11" s="22"/>
      <c r="G11" s="23"/>
      <c r="H11" s="24"/>
      <c r="I11" s="24"/>
      <c r="J11" s="24"/>
      <c r="K11" s="24"/>
      <c r="L11" s="24"/>
      <c r="M11" s="24"/>
      <c r="N11" s="24"/>
      <c r="O11" s="24"/>
      <c r="P11" s="25"/>
    </row>
    <row r="12" spans="1:16" x14ac:dyDescent="0.25">
      <c r="A12" s="112" t="s">
        <v>16</v>
      </c>
      <c r="B12" s="104" t="s">
        <v>17</v>
      </c>
      <c r="C12" s="104" t="s">
        <v>18</v>
      </c>
      <c r="D12" s="104" t="s">
        <v>19</v>
      </c>
      <c r="E12" s="105" t="s">
        <v>4</v>
      </c>
      <c r="F12" s="104" t="s">
        <v>20</v>
      </c>
      <c r="G12" s="106" t="s">
        <v>5</v>
      </c>
      <c r="H12" s="107" t="s">
        <v>21</v>
      </c>
      <c r="I12" s="108"/>
      <c r="J12" s="107" t="s">
        <v>22</v>
      </c>
      <c r="K12" s="84"/>
      <c r="L12" s="108"/>
      <c r="M12" s="107" t="s">
        <v>23</v>
      </c>
      <c r="N12" s="84"/>
      <c r="O12" s="108"/>
      <c r="P12" s="26"/>
    </row>
    <row r="13" spans="1:16" ht="36" x14ac:dyDescent="0.25">
      <c r="A13" s="79"/>
      <c r="B13" s="85"/>
      <c r="C13" s="85"/>
      <c r="D13" s="85"/>
      <c r="E13" s="85"/>
      <c r="F13" s="85"/>
      <c r="G13" s="85"/>
      <c r="H13" s="27" t="s">
        <v>24</v>
      </c>
      <c r="I13" s="27" t="s">
        <v>25</v>
      </c>
      <c r="J13" s="27" t="s">
        <v>24</v>
      </c>
      <c r="K13" s="27" t="s">
        <v>25</v>
      </c>
      <c r="L13" s="27" t="s">
        <v>26</v>
      </c>
      <c r="M13" s="27" t="s">
        <v>24</v>
      </c>
      <c r="N13" s="27" t="s">
        <v>25</v>
      </c>
      <c r="O13" s="27" t="s">
        <v>26</v>
      </c>
      <c r="P13" s="28" t="s">
        <v>27</v>
      </c>
    </row>
    <row r="14" spans="1:16" ht="15.75" x14ac:dyDescent="0.25">
      <c r="A14" s="29" t="s">
        <v>28</v>
      </c>
      <c r="B14" s="86" t="s">
        <v>29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0">
        <f t="shared" ref="M14:O14" si="0">M15+M17</f>
        <v>272670.95041872805</v>
      </c>
      <c r="N14" s="30">
        <f t="shared" si="0"/>
        <v>17074.369789463817</v>
      </c>
      <c r="O14" s="30">
        <f t="shared" si="0"/>
        <v>289745.32020819187</v>
      </c>
      <c r="P14" s="31">
        <f t="shared" ref="P14:P15" si="1">O14/$N$1</f>
        <v>0.53393833685539405</v>
      </c>
    </row>
    <row r="15" spans="1:16" x14ac:dyDescent="0.25">
      <c r="A15" s="32" t="s">
        <v>6</v>
      </c>
      <c r="B15" s="87" t="s">
        <v>30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33">
        <f t="shared" ref="M15:O15" si="2">SUM(M16)</f>
        <v>64206.560120488881</v>
      </c>
      <c r="N15" s="33">
        <f t="shared" si="2"/>
        <v>1927.7880109502885</v>
      </c>
      <c r="O15" s="33">
        <f t="shared" si="2"/>
        <v>66134.348131439168</v>
      </c>
      <c r="P15" s="34">
        <f t="shared" si="1"/>
        <v>0.12187138630899588</v>
      </c>
    </row>
    <row r="16" spans="1:16" x14ac:dyDescent="0.25">
      <c r="A16" s="35" t="s">
        <v>31</v>
      </c>
      <c r="B16" s="36" t="s">
        <v>32</v>
      </c>
      <c r="C16" s="37" t="s">
        <v>33</v>
      </c>
      <c r="D16" s="38" t="s">
        <v>34</v>
      </c>
      <c r="E16" s="39" t="s">
        <v>574</v>
      </c>
      <c r="F16" s="36" t="s">
        <v>35</v>
      </c>
      <c r="G16" s="40">
        <v>12</v>
      </c>
      <c r="H16" s="41">
        <v>4201.3345059132898</v>
      </c>
      <c r="I16" s="41">
        <v>135.98999999999998</v>
      </c>
      <c r="J16" s="41">
        <v>5350.5466767074067</v>
      </c>
      <c r="K16" s="41">
        <v>160.64900091252403</v>
      </c>
      <c r="L16" s="41">
        <v>5511.1956776199304</v>
      </c>
      <c r="M16" s="41">
        <v>64206.560120488881</v>
      </c>
      <c r="N16" s="41">
        <v>1927.7880109502885</v>
      </c>
      <c r="O16" s="41">
        <v>66134.348131439168</v>
      </c>
      <c r="P16" s="42">
        <v>0.12187138630899588</v>
      </c>
    </row>
    <row r="17" spans="1:16" x14ac:dyDescent="0.25">
      <c r="A17" s="43" t="s">
        <v>7</v>
      </c>
      <c r="B17" s="88" t="s">
        <v>8</v>
      </c>
      <c r="C17" s="82"/>
      <c r="D17" s="82"/>
      <c r="E17" s="82"/>
      <c r="F17" s="82"/>
      <c r="G17" s="82"/>
      <c r="H17" s="82"/>
      <c r="I17" s="82"/>
      <c r="J17" s="82"/>
      <c r="K17" s="82"/>
      <c r="L17" s="44"/>
      <c r="M17" s="44">
        <f t="shared" ref="M17:O17" si="3">SUM(M18:M19)</f>
        <v>208464.39029823916</v>
      </c>
      <c r="N17" s="44">
        <f t="shared" si="3"/>
        <v>15146.58177851353</v>
      </c>
      <c r="O17" s="44">
        <f t="shared" si="3"/>
        <v>223610.97207675269</v>
      </c>
      <c r="P17" s="45">
        <f>O17/$N$1</f>
        <v>0.41206695054639808</v>
      </c>
    </row>
    <row r="18" spans="1:16" x14ac:dyDescent="0.25">
      <c r="A18" s="35" t="s">
        <v>36</v>
      </c>
      <c r="B18" s="36" t="s">
        <v>37</v>
      </c>
      <c r="C18" s="37" t="s">
        <v>33</v>
      </c>
      <c r="D18" s="38" t="s">
        <v>34</v>
      </c>
      <c r="E18" s="39" t="s">
        <v>575</v>
      </c>
      <c r="F18" s="36" t="s">
        <v>35</v>
      </c>
      <c r="G18" s="40">
        <v>12</v>
      </c>
      <c r="H18" s="41">
        <v>5451.8507215674827</v>
      </c>
      <c r="I18" s="41">
        <v>376.19</v>
      </c>
      <c r="J18" s="41">
        <v>6943.1228861046593</v>
      </c>
      <c r="K18" s="41">
        <v>444.40435071168781</v>
      </c>
      <c r="L18" s="41">
        <v>7387.5272368163469</v>
      </c>
      <c r="M18" s="41">
        <v>83317.474633255915</v>
      </c>
      <c r="N18" s="41">
        <v>5332.8522085402537</v>
      </c>
      <c r="O18" s="41">
        <v>88650.326841796166</v>
      </c>
      <c r="P18" s="42">
        <v>0.1633634946772731</v>
      </c>
    </row>
    <row r="19" spans="1:16" x14ac:dyDescent="0.25">
      <c r="A19" s="35" t="s">
        <v>38</v>
      </c>
      <c r="B19" s="36" t="s">
        <v>39</v>
      </c>
      <c r="C19" s="37" t="s">
        <v>33</v>
      </c>
      <c r="D19" s="38" t="s">
        <v>34</v>
      </c>
      <c r="E19" s="39" t="s">
        <v>576</v>
      </c>
      <c r="F19" s="36" t="s">
        <v>35</v>
      </c>
      <c r="G19" s="40">
        <v>24</v>
      </c>
      <c r="H19" s="41">
        <v>4094.4730110539922</v>
      </c>
      <c r="I19" s="41">
        <v>346.14</v>
      </c>
      <c r="J19" s="41">
        <v>5214.4548193743021</v>
      </c>
      <c r="K19" s="41">
        <v>408.90539874888651</v>
      </c>
      <c r="L19" s="41">
        <v>5623.360218123189</v>
      </c>
      <c r="M19" s="41">
        <v>125146.91566498324</v>
      </c>
      <c r="N19" s="41">
        <v>9813.7295699732767</v>
      </c>
      <c r="O19" s="41">
        <v>134960.64523495652</v>
      </c>
      <c r="P19" s="42">
        <v>0.24870345586912501</v>
      </c>
    </row>
    <row r="20" spans="1:16" ht="15.75" x14ac:dyDescent="0.25">
      <c r="A20" s="29" t="s">
        <v>40</v>
      </c>
      <c r="B20" s="86" t="s">
        <v>9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30">
        <f t="shared" ref="M20:O20" si="4">M21+M48</f>
        <v>2579.3757621913078</v>
      </c>
      <c r="N20" s="30">
        <f t="shared" si="4"/>
        <v>61901.283841633187</v>
      </c>
      <c r="O20" s="30">
        <f t="shared" si="4"/>
        <v>64480.659603824504</v>
      </c>
      <c r="P20" s="31">
        <f>O20/$N$1</f>
        <v>0.11882399385593753</v>
      </c>
    </row>
    <row r="21" spans="1:16" x14ac:dyDescent="0.25">
      <c r="A21" s="32" t="s">
        <v>41</v>
      </c>
      <c r="B21" s="87">
        <v>88306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33">
        <v>2408.2386020939734</v>
      </c>
      <c r="N21" s="33">
        <v>771.13784541463167</v>
      </c>
      <c r="O21" s="33">
        <v>3179.376447508605</v>
      </c>
      <c r="P21" s="34">
        <v>5.7825353041651307E-3</v>
      </c>
    </row>
    <row r="22" spans="1:16" x14ac:dyDescent="0.25">
      <c r="A22" s="35" t="s">
        <v>43</v>
      </c>
      <c r="B22" s="46">
        <v>88247</v>
      </c>
      <c r="C22" s="46" t="s">
        <v>577</v>
      </c>
      <c r="D22" s="46" t="s">
        <v>42</v>
      </c>
      <c r="E22" s="47" t="s">
        <v>578</v>
      </c>
      <c r="F22" s="38" t="s">
        <v>579</v>
      </c>
      <c r="G22" s="48">
        <v>116.0605796</v>
      </c>
      <c r="H22" s="49">
        <v>16.55</v>
      </c>
      <c r="I22" s="50">
        <v>7.86</v>
      </c>
      <c r="J22" s="51">
        <v>21.077004788567336</v>
      </c>
      <c r="K22" s="41">
        <v>9.2852499975912881</v>
      </c>
      <c r="L22" s="51">
        <v>30.362254786158623</v>
      </c>
      <c r="M22" s="41">
        <v>2446.2093919931003</v>
      </c>
      <c r="N22" s="41">
        <v>1077.6514964513435</v>
      </c>
      <c r="O22" s="41">
        <v>3523.8608884444438</v>
      </c>
      <c r="P22" s="42">
        <v>6.4090711907878123E-3</v>
      </c>
    </row>
    <row r="23" spans="1:16" x14ac:dyDescent="0.25">
      <c r="A23" s="35" t="s">
        <v>44</v>
      </c>
      <c r="B23" s="46">
        <v>88261</v>
      </c>
      <c r="C23" s="46" t="s">
        <v>577</v>
      </c>
      <c r="D23" s="46" t="s">
        <v>42</v>
      </c>
      <c r="E23" s="47" t="s">
        <v>580</v>
      </c>
      <c r="F23" s="38" t="s">
        <v>579</v>
      </c>
      <c r="G23" s="48">
        <v>19.52223789</v>
      </c>
      <c r="H23" s="49">
        <v>19.899999999999999</v>
      </c>
      <c r="I23" s="50">
        <v>7.69</v>
      </c>
      <c r="J23" s="51">
        <v>25.343347147582474</v>
      </c>
      <c r="K23" s="41">
        <v>9.0844239798316799</v>
      </c>
      <c r="L23" s="51">
        <v>34.427771127414154</v>
      </c>
      <c r="M23" s="41">
        <v>494.75885194395801</v>
      </c>
      <c r="N23" s="41">
        <v>177.3482860278946</v>
      </c>
      <c r="O23" s="41">
        <v>672.10713797185258</v>
      </c>
      <c r="P23" s="42">
        <v>1.222404241104923E-3</v>
      </c>
    </row>
    <row r="24" spans="1:16" x14ac:dyDescent="0.25">
      <c r="A24" s="35" t="s">
        <v>45</v>
      </c>
      <c r="B24" s="46">
        <v>88262</v>
      </c>
      <c r="C24" s="46" t="s">
        <v>577</v>
      </c>
      <c r="D24" s="46" t="s">
        <v>42</v>
      </c>
      <c r="E24" s="47" t="s">
        <v>581</v>
      </c>
      <c r="F24" s="38" t="s">
        <v>579</v>
      </c>
      <c r="G24" s="48">
        <v>11.604909170000001</v>
      </c>
      <c r="H24" s="49">
        <v>21.07</v>
      </c>
      <c r="I24" s="50">
        <v>7.69</v>
      </c>
      <c r="J24" s="51">
        <v>26.833383135656419</v>
      </c>
      <c r="K24" s="41">
        <v>9.0844239798316799</v>
      </c>
      <c r="L24" s="51">
        <v>35.917807115488102</v>
      </c>
      <c r="M24" s="41">
        <v>311.39897401310253</v>
      </c>
      <c r="N24" s="41">
        <v>105.42391514771657</v>
      </c>
      <c r="O24" s="41">
        <v>416.8228891608191</v>
      </c>
      <c r="P24" s="42">
        <v>7.5810244931683957E-4</v>
      </c>
    </row>
    <row r="25" spans="1:16" x14ac:dyDescent="0.25">
      <c r="A25" s="35" t="s">
        <v>46</v>
      </c>
      <c r="B25" s="46">
        <v>88270</v>
      </c>
      <c r="C25" s="46" t="s">
        <v>577</v>
      </c>
      <c r="D25" s="46" t="s">
        <v>42</v>
      </c>
      <c r="E25" s="47" t="s">
        <v>582</v>
      </c>
      <c r="F25" s="38" t="s">
        <v>579</v>
      </c>
      <c r="G25" s="48">
        <v>10.694279119999999</v>
      </c>
      <c r="H25" s="49">
        <v>21.28</v>
      </c>
      <c r="I25" s="50">
        <v>7.87</v>
      </c>
      <c r="J25" s="51">
        <v>27.100825492490205</v>
      </c>
      <c r="K25" s="41">
        <v>9.2970632927536165</v>
      </c>
      <c r="L25" s="51">
        <v>36.397888785243822</v>
      </c>
      <c r="M25" s="41">
        <v>289.82379219910172</v>
      </c>
      <c r="N25" s="41">
        <v>99.425389849013442</v>
      </c>
      <c r="O25" s="41">
        <v>389.24918204811513</v>
      </c>
      <c r="P25" s="42">
        <v>7.0795238452320264E-4</v>
      </c>
    </row>
    <row r="26" spans="1:16" x14ac:dyDescent="0.25">
      <c r="A26" s="35" t="s">
        <v>47</v>
      </c>
      <c r="B26" s="52">
        <v>88286</v>
      </c>
      <c r="C26" s="46" t="s">
        <v>577</v>
      </c>
      <c r="D26" s="38" t="s">
        <v>42</v>
      </c>
      <c r="E26" s="47" t="s">
        <v>583</v>
      </c>
      <c r="F26" s="38" t="s">
        <v>579</v>
      </c>
      <c r="G26" s="53">
        <v>8.2205049070000005</v>
      </c>
      <c r="H26" s="49">
        <v>20.77</v>
      </c>
      <c r="I26" s="50">
        <v>6.69</v>
      </c>
      <c r="J26" s="51">
        <v>26.451322625893869</v>
      </c>
      <c r="K26" s="41">
        <v>7.9030944635986913</v>
      </c>
      <c r="L26" s="51">
        <v>34.354417089492557</v>
      </c>
      <c r="M26" s="41">
        <v>217.44322744280069</v>
      </c>
      <c r="N26" s="41">
        <v>64.967426818497572</v>
      </c>
      <c r="O26" s="41">
        <v>282.41065426129825</v>
      </c>
      <c r="P26" s="42">
        <v>5.1363832043796063E-4</v>
      </c>
    </row>
    <row r="27" spans="1:16" x14ac:dyDescent="0.25">
      <c r="A27" s="35" t="s">
        <v>48</v>
      </c>
      <c r="B27" s="52">
        <v>88266</v>
      </c>
      <c r="C27" s="46" t="s">
        <v>577</v>
      </c>
      <c r="D27" s="38" t="s">
        <v>42</v>
      </c>
      <c r="E27" s="47" t="s">
        <v>584</v>
      </c>
      <c r="F27" s="38" t="s">
        <v>579</v>
      </c>
      <c r="G27" s="53">
        <v>5.2106336090000003</v>
      </c>
      <c r="H27" s="49">
        <v>27.03</v>
      </c>
      <c r="I27" s="50">
        <v>7.86</v>
      </c>
      <c r="J27" s="51">
        <v>34.423651929605747</v>
      </c>
      <c r="K27" s="41">
        <v>9.2852499975912881</v>
      </c>
      <c r="L27" s="51">
        <v>43.708901927197033</v>
      </c>
      <c r="M27" s="41">
        <v>179.36903768892142</v>
      </c>
      <c r="N27" s="41">
        <v>48.382035705416335</v>
      </c>
      <c r="O27" s="41">
        <v>227.75107339433777</v>
      </c>
      <c r="P27" s="42">
        <v>4.1422544458246242E-4</v>
      </c>
    </row>
    <row r="28" spans="1:16" x14ac:dyDescent="0.25">
      <c r="A28" s="35" t="s">
        <v>49</v>
      </c>
      <c r="B28" s="52">
        <v>88278</v>
      </c>
      <c r="C28" s="46" t="s">
        <v>577</v>
      </c>
      <c r="D28" s="38" t="s">
        <v>42</v>
      </c>
      <c r="E28" s="47" t="s">
        <v>585</v>
      </c>
      <c r="F28" s="38" t="s">
        <v>579</v>
      </c>
      <c r="G28" s="53">
        <v>6.9688365250000004</v>
      </c>
      <c r="H28" s="49">
        <v>19.829999999999998</v>
      </c>
      <c r="I28" s="50">
        <v>6.69</v>
      </c>
      <c r="J28" s="51">
        <v>25.254199695304543</v>
      </c>
      <c r="K28" s="41">
        <v>7.9030944635986913</v>
      </c>
      <c r="L28" s="51">
        <v>33.157294158903234</v>
      </c>
      <c r="M28" s="41">
        <v>175.99238924628219</v>
      </c>
      <c r="N28" s="41">
        <v>55.075373358451849</v>
      </c>
      <c r="O28" s="41">
        <v>231.06776260473404</v>
      </c>
      <c r="P28" s="42">
        <v>4.2025771939128189E-4</v>
      </c>
    </row>
    <row r="29" spans="1:16" ht="24" x14ac:dyDescent="0.25">
      <c r="A29" s="35" t="s">
        <v>50</v>
      </c>
      <c r="B29" s="52">
        <v>88248</v>
      </c>
      <c r="C29" s="46" t="s">
        <v>577</v>
      </c>
      <c r="D29" s="38" t="s">
        <v>42</v>
      </c>
      <c r="E29" s="47" t="s">
        <v>586</v>
      </c>
      <c r="F29" s="38" t="s">
        <v>579</v>
      </c>
      <c r="G29" s="53">
        <v>7.5605914959999998</v>
      </c>
      <c r="H29" s="49">
        <v>16.23</v>
      </c>
      <c r="I29" s="50">
        <v>7.19</v>
      </c>
      <c r="J29" s="51">
        <v>20.669473578153948</v>
      </c>
      <c r="K29" s="41">
        <v>8.4937592217151856</v>
      </c>
      <c r="L29" s="51">
        <v>29.163232799869135</v>
      </c>
      <c r="M29" s="41">
        <v>156.27344616178743</v>
      </c>
      <c r="N29" s="41">
        <v>64.217843740771414</v>
      </c>
      <c r="O29" s="41">
        <v>220.49128990255883</v>
      </c>
      <c r="P29" s="42">
        <v>4.010216119961379E-4</v>
      </c>
    </row>
    <row r="30" spans="1:16" x14ac:dyDescent="0.25">
      <c r="A30" s="35" t="s">
        <v>51</v>
      </c>
      <c r="B30" s="52">
        <v>88315</v>
      </c>
      <c r="C30" s="46" t="s">
        <v>577</v>
      </c>
      <c r="D30" s="38" t="s">
        <v>42</v>
      </c>
      <c r="E30" s="47" t="s">
        <v>587</v>
      </c>
      <c r="F30" s="38" t="s">
        <v>579</v>
      </c>
      <c r="G30" s="53">
        <v>5.3892855529999997</v>
      </c>
      <c r="H30" s="49">
        <v>21.07</v>
      </c>
      <c r="I30" s="50">
        <v>7.87</v>
      </c>
      <c r="J30" s="51">
        <v>26.833383135656419</v>
      </c>
      <c r="K30" s="41">
        <v>9.2970632927536165</v>
      </c>
      <c r="L30" s="51">
        <v>36.130446428410039</v>
      </c>
      <c r="M30" s="41">
        <v>144.61276407110697</v>
      </c>
      <c r="N30" s="41">
        <v>50.104528888963671</v>
      </c>
      <c r="O30" s="41">
        <v>194.71729296007064</v>
      </c>
      <c r="P30" s="42">
        <v>3.5414479520202383E-4</v>
      </c>
    </row>
    <row r="31" spans="1:16" x14ac:dyDescent="0.25">
      <c r="A31" s="35" t="s">
        <v>52</v>
      </c>
      <c r="B31" s="52">
        <v>88294</v>
      </c>
      <c r="C31" s="46" t="s">
        <v>577</v>
      </c>
      <c r="D31" s="38" t="s">
        <v>42</v>
      </c>
      <c r="E31" s="47" t="s">
        <v>588</v>
      </c>
      <c r="F31" s="38" t="s">
        <v>579</v>
      </c>
      <c r="G31" s="53">
        <v>5.0038797580000001</v>
      </c>
      <c r="H31" s="49">
        <v>21.65</v>
      </c>
      <c r="I31" s="50">
        <v>6.69</v>
      </c>
      <c r="J31" s="51">
        <v>27.572033454530679</v>
      </c>
      <c r="K31" s="41">
        <v>7.9030944635986913</v>
      </c>
      <c r="L31" s="51">
        <v>35.475127918129374</v>
      </c>
      <c r="M31" s="41">
        <v>137.96714009002488</v>
      </c>
      <c r="N31" s="41">
        <v>39.546134411963358</v>
      </c>
      <c r="O31" s="41">
        <v>177.51327450198823</v>
      </c>
      <c r="P31" s="42">
        <v>3.2285474642993649E-4</v>
      </c>
    </row>
    <row r="32" spans="1:16" x14ac:dyDescent="0.25">
      <c r="A32" s="35" t="s">
        <v>53</v>
      </c>
      <c r="B32" s="52">
        <v>88245</v>
      </c>
      <c r="C32" s="46" t="s">
        <v>577</v>
      </c>
      <c r="D32" s="38" t="s">
        <v>42</v>
      </c>
      <c r="E32" s="47" t="s">
        <v>589</v>
      </c>
      <c r="F32" s="38" t="s">
        <v>579</v>
      </c>
      <c r="G32" s="53">
        <v>3.8793600700000002</v>
      </c>
      <c r="H32" s="49">
        <v>21.07</v>
      </c>
      <c r="I32" s="50">
        <v>7.87</v>
      </c>
      <c r="J32" s="51">
        <v>26.833383135656419</v>
      </c>
      <c r="K32" s="41">
        <v>9.2970632927536165</v>
      </c>
      <c r="L32" s="51">
        <v>36.130446428410039</v>
      </c>
      <c r="M32" s="41">
        <v>104.09635507947691</v>
      </c>
      <c r="N32" s="41">
        <v>36.066656106171102</v>
      </c>
      <c r="O32" s="41">
        <v>140.163011185648</v>
      </c>
      <c r="P32" s="42">
        <v>2.5492343354125828E-4</v>
      </c>
    </row>
    <row r="33" spans="1:16" x14ac:dyDescent="0.25">
      <c r="A33" s="35" t="s">
        <v>54</v>
      </c>
      <c r="B33" s="52">
        <v>88251</v>
      </c>
      <c r="C33" s="46" t="s">
        <v>577</v>
      </c>
      <c r="D33" s="38" t="s">
        <v>42</v>
      </c>
      <c r="E33" s="47" t="s">
        <v>590</v>
      </c>
      <c r="F33" s="38" t="s">
        <v>579</v>
      </c>
      <c r="G33" s="53">
        <v>4.5429790179999996</v>
      </c>
      <c r="H33" s="49">
        <v>16.12</v>
      </c>
      <c r="I33" s="50">
        <v>7.87</v>
      </c>
      <c r="J33" s="51">
        <v>20.529384724574346</v>
      </c>
      <c r="K33" s="41">
        <v>9.2970632927536165</v>
      </c>
      <c r="L33" s="51">
        <v>29.826448017327962</v>
      </c>
      <c r="M33" s="41">
        <v>93.264564056190949</v>
      </c>
      <c r="N33" s="41">
        <v>42.23636346799767</v>
      </c>
      <c r="O33" s="41">
        <v>135.50092752418863</v>
      </c>
      <c r="P33" s="42">
        <v>2.4644420379025302E-4</v>
      </c>
    </row>
    <row r="34" spans="1:16" x14ac:dyDescent="0.25">
      <c r="A34" s="35" t="s">
        <v>55</v>
      </c>
      <c r="B34" s="52">
        <v>88297</v>
      </c>
      <c r="C34" s="46" t="s">
        <v>577</v>
      </c>
      <c r="D34" s="38" t="s">
        <v>42</v>
      </c>
      <c r="E34" s="47" t="s">
        <v>591</v>
      </c>
      <c r="F34" s="38" t="s">
        <v>579</v>
      </c>
      <c r="G34" s="53">
        <v>3.2029487539999999</v>
      </c>
      <c r="H34" s="49">
        <v>21.29</v>
      </c>
      <c r="I34" s="50">
        <v>6.69</v>
      </c>
      <c r="J34" s="51">
        <v>27.11356084281562</v>
      </c>
      <c r="K34" s="41">
        <v>7.9030944635986913</v>
      </c>
      <c r="L34" s="51">
        <v>35.016655306414307</v>
      </c>
      <c r="M34" s="41">
        <v>86.843345917999471</v>
      </c>
      <c r="N34" s="41">
        <v>25.313206564927725</v>
      </c>
      <c r="O34" s="41">
        <v>112.1565524829272</v>
      </c>
      <c r="P34" s="42">
        <v>2.0398629575122705E-4</v>
      </c>
    </row>
    <row r="35" spans="1:16" x14ac:dyDescent="0.25">
      <c r="A35" s="35" t="s">
        <v>56</v>
      </c>
      <c r="B35" s="52">
        <v>88239</v>
      </c>
      <c r="C35" s="46" t="s">
        <v>577</v>
      </c>
      <c r="D35" s="38" t="s">
        <v>42</v>
      </c>
      <c r="E35" s="47" t="s">
        <v>592</v>
      </c>
      <c r="F35" s="38" t="s">
        <v>579</v>
      </c>
      <c r="G35" s="53">
        <v>2.653951905</v>
      </c>
      <c r="H35" s="49">
        <v>16.170000000000002</v>
      </c>
      <c r="I35" s="50">
        <v>7.69</v>
      </c>
      <c r="J35" s="51">
        <v>20.593061476201438</v>
      </c>
      <c r="K35" s="41">
        <v>9.0844239798316799</v>
      </c>
      <c r="L35" s="51">
        <v>29.677485456033118</v>
      </c>
      <c r="M35" s="41">
        <v>54.652994734546915</v>
      </c>
      <c r="N35" s="41">
        <v>24.109624327101969</v>
      </c>
      <c r="O35" s="41">
        <v>78.762619061648877</v>
      </c>
      <c r="P35" s="42">
        <v>1.4325061309722792E-4</v>
      </c>
    </row>
    <row r="36" spans="1:16" x14ac:dyDescent="0.25">
      <c r="A36" s="35" t="s">
        <v>57</v>
      </c>
      <c r="B36" s="52">
        <v>88269</v>
      </c>
      <c r="C36" s="46" t="s">
        <v>577</v>
      </c>
      <c r="D36" s="38" t="s">
        <v>42</v>
      </c>
      <c r="E36" s="47" t="s">
        <v>593</v>
      </c>
      <c r="F36" s="38" t="s">
        <v>579</v>
      </c>
      <c r="G36" s="53">
        <v>1.747678302</v>
      </c>
      <c r="H36" s="49">
        <v>20.079999999999998</v>
      </c>
      <c r="I36" s="50">
        <v>7.87</v>
      </c>
      <c r="J36" s="51">
        <v>25.57258345344</v>
      </c>
      <c r="K36" s="41">
        <v>9.2970632927536165</v>
      </c>
      <c r="L36" s="51">
        <v>34.869646746193617</v>
      </c>
      <c r="M36" s="41">
        <v>44.692649227661313</v>
      </c>
      <c r="N36" s="41">
        <v>16.24827578906617</v>
      </c>
      <c r="O36" s="41">
        <v>60.940925016727483</v>
      </c>
      <c r="P36" s="42">
        <v>1.1083715822762851E-4</v>
      </c>
    </row>
    <row r="37" spans="1:16" x14ac:dyDescent="0.25">
      <c r="A37" s="35" t="s">
        <v>58</v>
      </c>
      <c r="B37" s="52">
        <v>88243</v>
      </c>
      <c r="C37" s="46" t="s">
        <v>577</v>
      </c>
      <c r="D37" s="38" t="s">
        <v>42</v>
      </c>
      <c r="E37" s="47" t="s">
        <v>594</v>
      </c>
      <c r="F37" s="38" t="s">
        <v>579</v>
      </c>
      <c r="G37" s="53">
        <v>2.1439765679999998</v>
      </c>
      <c r="H37" s="49">
        <v>16.12</v>
      </c>
      <c r="I37" s="50">
        <v>7.7</v>
      </c>
      <c r="J37" s="51">
        <v>20.529384724574346</v>
      </c>
      <c r="K37" s="41">
        <v>9.0962372749940101</v>
      </c>
      <c r="L37" s="51">
        <v>29.625621999568356</v>
      </c>
      <c r="M37" s="41">
        <v>44.014519804944527</v>
      </c>
      <c r="N37" s="41">
        <v>19.50211957455533</v>
      </c>
      <c r="O37" s="41">
        <v>63.516639379499857</v>
      </c>
      <c r="P37" s="42">
        <v>1.1552177468688664E-4</v>
      </c>
    </row>
    <row r="38" spans="1:16" ht="24" x14ac:dyDescent="0.25">
      <c r="A38" s="35" t="s">
        <v>59</v>
      </c>
      <c r="B38" s="52">
        <v>88377</v>
      </c>
      <c r="C38" s="46" t="s">
        <v>577</v>
      </c>
      <c r="D38" s="38" t="s">
        <v>42</v>
      </c>
      <c r="E38" s="47" t="s">
        <v>595</v>
      </c>
      <c r="F38" s="38" t="s">
        <v>579</v>
      </c>
      <c r="G38" s="53">
        <v>2.0359938309999999</v>
      </c>
      <c r="H38" s="49">
        <v>15.43</v>
      </c>
      <c r="I38" s="50">
        <v>6.69</v>
      </c>
      <c r="J38" s="51">
        <v>19.65064555212048</v>
      </c>
      <c r="K38" s="41">
        <v>7.9030944635986913</v>
      </c>
      <c r="L38" s="51">
        <v>27.553740015719171</v>
      </c>
      <c r="M38" s="41">
        <v>40.008593119284882</v>
      </c>
      <c r="N38" s="41">
        <v>16.090651573697187</v>
      </c>
      <c r="O38" s="41">
        <v>56.099244692982069</v>
      </c>
      <c r="P38" s="42">
        <v>1.0203128453957297E-4</v>
      </c>
    </row>
    <row r="39" spans="1:16" x14ac:dyDescent="0.25">
      <c r="A39" s="35" t="s">
        <v>60</v>
      </c>
      <c r="B39" s="52">
        <v>88325</v>
      </c>
      <c r="C39" s="46" t="s">
        <v>577</v>
      </c>
      <c r="D39" s="38" t="s">
        <v>42</v>
      </c>
      <c r="E39" s="47" t="s">
        <v>596</v>
      </c>
      <c r="F39" s="38" t="s">
        <v>579</v>
      </c>
      <c r="G39" s="53">
        <v>1.34020987</v>
      </c>
      <c r="H39" s="49">
        <v>21.44</v>
      </c>
      <c r="I39" s="50">
        <v>7.87</v>
      </c>
      <c r="J39" s="51">
        <v>27.3045910976969</v>
      </c>
      <c r="K39" s="41">
        <v>9.2970632927536165</v>
      </c>
      <c r="L39" s="51">
        <v>36.60165439045052</v>
      </c>
      <c r="M39" s="41">
        <v>36.593882485447523</v>
      </c>
      <c r="N39" s="41">
        <v>12.460015986963096</v>
      </c>
      <c r="O39" s="41">
        <v>49.053898472410623</v>
      </c>
      <c r="P39" s="42">
        <v>8.921746273421707E-5</v>
      </c>
    </row>
    <row r="40" spans="1:16" x14ac:dyDescent="0.25">
      <c r="A40" s="35" t="s">
        <v>61</v>
      </c>
      <c r="B40" s="52">
        <v>88274</v>
      </c>
      <c r="C40" s="46" t="s">
        <v>577</v>
      </c>
      <c r="D40" s="38" t="s">
        <v>42</v>
      </c>
      <c r="E40" s="47" t="s">
        <v>597</v>
      </c>
      <c r="F40" s="38" t="s">
        <v>579</v>
      </c>
      <c r="G40" s="53">
        <v>1.119994954</v>
      </c>
      <c r="H40" s="49">
        <v>24</v>
      </c>
      <c r="I40" s="50">
        <v>7.87</v>
      </c>
      <c r="J40" s="51">
        <v>30.564840781003987</v>
      </c>
      <c r="K40" s="41">
        <v>9.2970632927536165</v>
      </c>
      <c r="L40" s="51">
        <v>39.8619040737576</v>
      </c>
      <c r="M40" s="41">
        <v>34.232467444537889</v>
      </c>
      <c r="N40" s="41">
        <v>10.412663974902676</v>
      </c>
      <c r="O40" s="41">
        <v>44.645131419440567</v>
      </c>
      <c r="P40" s="42">
        <v>8.1198956101692735E-5</v>
      </c>
    </row>
    <row r="41" spans="1:16" x14ac:dyDescent="0.25">
      <c r="A41" s="35" t="s">
        <v>62</v>
      </c>
      <c r="B41" s="52">
        <v>88298</v>
      </c>
      <c r="C41" s="46" t="s">
        <v>577</v>
      </c>
      <c r="D41" s="38" t="s">
        <v>42</v>
      </c>
      <c r="E41" s="47" t="s">
        <v>598</v>
      </c>
      <c r="F41" s="38" t="s">
        <v>579</v>
      </c>
      <c r="G41" s="53">
        <v>1.196979652</v>
      </c>
      <c r="H41" s="49">
        <v>17.07</v>
      </c>
      <c r="I41" s="50">
        <v>6.69</v>
      </c>
      <c r="J41" s="51">
        <v>21.739243005489087</v>
      </c>
      <c r="K41" s="41">
        <v>7.9030944635986913</v>
      </c>
      <c r="L41" s="51">
        <v>29.642337469087778</v>
      </c>
      <c r="M41" s="41">
        <v>26.02143152745376</v>
      </c>
      <c r="N41" s="41">
        <v>9.4598432607614882</v>
      </c>
      <c r="O41" s="41">
        <v>35.481274788215245</v>
      </c>
      <c r="P41" s="42">
        <v>6.4532063908447732E-5</v>
      </c>
    </row>
    <row r="42" spans="1:16" x14ac:dyDescent="0.25">
      <c r="A42" s="35" t="s">
        <v>63</v>
      </c>
      <c r="B42" s="52">
        <v>88256</v>
      </c>
      <c r="C42" s="46" t="s">
        <v>577</v>
      </c>
      <c r="D42" s="38" t="s">
        <v>42</v>
      </c>
      <c r="E42" s="47" t="s">
        <v>599</v>
      </c>
      <c r="F42" s="38" t="s">
        <v>579</v>
      </c>
      <c r="G42" s="53">
        <v>0.57148259840000004</v>
      </c>
      <c r="H42" s="49">
        <v>21.14</v>
      </c>
      <c r="I42" s="50">
        <v>7.87</v>
      </c>
      <c r="J42" s="51">
        <v>26.922530587934347</v>
      </c>
      <c r="K42" s="41">
        <v>9.2970632927536165</v>
      </c>
      <c r="L42" s="51">
        <v>36.219593880687967</v>
      </c>
      <c r="M42" s="41">
        <v>15.385757735896201</v>
      </c>
      <c r="N42" s="41">
        <v>5.3131098880320975</v>
      </c>
      <c r="O42" s="41">
        <v>20.698867623928297</v>
      </c>
      <c r="P42" s="42">
        <v>3.7646354487339153E-5</v>
      </c>
    </row>
    <row r="43" spans="1:16" x14ac:dyDescent="0.25">
      <c r="A43" s="35" t="s">
        <v>64</v>
      </c>
      <c r="B43" s="52">
        <v>88238</v>
      </c>
      <c r="C43" s="46" t="s">
        <v>577</v>
      </c>
      <c r="D43" s="38" t="s">
        <v>42</v>
      </c>
      <c r="E43" s="47" t="s">
        <v>600</v>
      </c>
      <c r="F43" s="38" t="s">
        <v>579</v>
      </c>
      <c r="G43" s="53">
        <v>0.72164765549999998</v>
      </c>
      <c r="H43" s="49">
        <v>14.85</v>
      </c>
      <c r="I43" s="50">
        <v>7.87</v>
      </c>
      <c r="J43" s="51">
        <v>18.911995233246216</v>
      </c>
      <c r="K43" s="41">
        <v>9.2970632927536165</v>
      </c>
      <c r="L43" s="51">
        <v>28.209058525999833</v>
      </c>
      <c r="M43" s="41">
        <v>13.647797020899308</v>
      </c>
      <c r="N43" s="41">
        <v>6.7092039282507576</v>
      </c>
      <c r="O43" s="41">
        <v>20.357000949150066</v>
      </c>
      <c r="P43" s="42">
        <v>3.7024579699464711E-5</v>
      </c>
    </row>
    <row r="44" spans="1:16" x14ac:dyDescent="0.25">
      <c r="A44" s="35" t="s">
        <v>65</v>
      </c>
      <c r="B44" s="52">
        <v>88282</v>
      </c>
      <c r="C44" s="46" t="s">
        <v>577</v>
      </c>
      <c r="D44" s="38" t="s">
        <v>42</v>
      </c>
      <c r="E44" s="47" t="s">
        <v>601</v>
      </c>
      <c r="F44" s="38" t="s">
        <v>579</v>
      </c>
      <c r="G44" s="53">
        <v>0.274877551</v>
      </c>
      <c r="H44" s="49">
        <v>17.690000000000001</v>
      </c>
      <c r="I44" s="50">
        <v>6.69</v>
      </c>
      <c r="J44" s="51">
        <v>22.528834725665025</v>
      </c>
      <c r="K44" s="41">
        <v>7.9030944635986913</v>
      </c>
      <c r="L44" s="51">
        <v>30.431929189263716</v>
      </c>
      <c r="M44" s="41">
        <v>6.192670916274559</v>
      </c>
      <c r="N44" s="41">
        <v>2.1723832514756669</v>
      </c>
      <c r="O44" s="41">
        <v>8.3650541677502268</v>
      </c>
      <c r="P44" s="42">
        <v>1.5214059059968688E-5</v>
      </c>
    </row>
    <row r="45" spans="1:16" x14ac:dyDescent="0.25">
      <c r="A45" s="35" t="s">
        <v>66</v>
      </c>
      <c r="B45" s="52">
        <v>88246</v>
      </c>
      <c r="C45" s="46" t="s">
        <v>577</v>
      </c>
      <c r="D45" s="38" t="s">
        <v>42</v>
      </c>
      <c r="E45" s="47" t="s">
        <v>602</v>
      </c>
      <c r="F45" s="38" t="s">
        <v>579</v>
      </c>
      <c r="G45" s="53">
        <v>0.1600705949</v>
      </c>
      <c r="H45" s="49">
        <v>19.54</v>
      </c>
      <c r="I45" s="50">
        <v>6.69</v>
      </c>
      <c r="J45" s="51">
        <v>24.884874535867414</v>
      </c>
      <c r="K45" s="41">
        <v>7.9030944635986913</v>
      </c>
      <c r="L45" s="51">
        <v>32.787968999466102</v>
      </c>
      <c r="M45" s="41">
        <v>3.9833366709681584</v>
      </c>
      <c r="N45" s="41">
        <v>1.2650530323391389</v>
      </c>
      <c r="O45" s="41">
        <v>5.2483897033072973</v>
      </c>
      <c r="P45" s="42">
        <v>9.5455820505851139E-6</v>
      </c>
    </row>
    <row r="46" spans="1:16" x14ac:dyDescent="0.25">
      <c r="A46" s="35" t="s">
        <v>67</v>
      </c>
      <c r="B46" s="52">
        <v>88295</v>
      </c>
      <c r="C46" s="46" t="s">
        <v>577</v>
      </c>
      <c r="D46" s="38" t="s">
        <v>42</v>
      </c>
      <c r="E46" s="47" t="s">
        <v>603</v>
      </c>
      <c r="F46" s="38" t="s">
        <v>579</v>
      </c>
      <c r="G46" s="53">
        <v>2.4450094059999998E-3</v>
      </c>
      <c r="H46" s="49">
        <v>19.97</v>
      </c>
      <c r="I46" s="50">
        <v>6.69</v>
      </c>
      <c r="J46" s="51">
        <v>25.432494599860402</v>
      </c>
      <c r="K46" s="41">
        <v>7.9030944635986913</v>
      </c>
      <c r="L46" s="51">
        <v>33.335589063459096</v>
      </c>
      <c r="M46" s="41">
        <v>6.2182688514702884E-2</v>
      </c>
      <c r="N46" s="41">
        <v>1.9323140300005325E-2</v>
      </c>
      <c r="O46" s="41">
        <v>8.1505828814708206E-2</v>
      </c>
      <c r="P46" s="42">
        <v>1.4823986413613079E-7</v>
      </c>
    </row>
    <row r="47" spans="1:16" x14ac:dyDescent="0.25">
      <c r="A47" s="35" t="s">
        <v>67</v>
      </c>
      <c r="B47" s="52">
        <v>88295</v>
      </c>
      <c r="C47" s="46" t="str">
        <f>IF(OR(D47="SINAPI-S",D47="SINAPI-I"),"SINAPI","PRÓPRIO")</f>
        <v>SINAPI</v>
      </c>
      <c r="D47" s="38" t="s">
        <v>42</v>
      </c>
      <c r="E47" s="47" t="str">
        <f>IFERROR(IF(D47="SINAPI-S",VLOOKUP(B47,#REF!,2,0),IF(D47="SINAPI-I",VLOOKUP(B47,#REF!,2,0),IF(D47="COMPOSIÇÕES",VLOOKUP(B47,#REF!,2,0),VLOOKUP(B47,#REF!,2,0)))),"Em Elaboração")</f>
        <v>Em Elaboração</v>
      </c>
      <c r="F47" s="38" t="str">
        <f>IFERROR(IF(D47="SINAPI-S",VLOOKUP(B47,#REF!,3,0),IF(D47="SINAPI-I",VLOOKUP(B47,#REF!,3,0),IF(D47="COMPOSIÇÕES",VLOOKUP(B47,#REF!,3,0),VLOOKUP(B47,#REF!,7,0)))),"Em Elaboração")</f>
        <v>Em Elaboração</v>
      </c>
      <c r="G47" s="53">
        <v>2.4450094059999998E-3</v>
      </c>
      <c r="H47" s="49" t="str">
        <f>IFERROR(IF(D47="SINAPI-S",VLOOKUP(B47,#REF!,5,0),IF(D47="SINAPI-I",VLOOKUP(B47,#REF!,6,0),IF(D47="COMPOSIÇÕES",VLOOKUP(B47,#REF!,7,0),0))),"Em Elaboração")</f>
        <v>Em Elaboração</v>
      </c>
      <c r="I47" s="50" t="str">
        <f>IFERROR(IF(D47="SINAPI-S",VLOOKUP(B47,#REF!,6,0),IF(D47="SINAPI-I",VLOOKUP(B47,#REF!,7,0),IF(D47="COMPOSIÇÕES",VLOOKUP(B47,#REF!,8,0),VLOOKUP(B47,#REF!,8,0)))),"Em Elaboração")</f>
        <v>Em Elaboração</v>
      </c>
      <c r="J47" s="51" t="e">
        <f>H47*(1+$J$5)</f>
        <v>#VALUE!</v>
      </c>
      <c r="K47" s="41" t="e">
        <f>I47*(1+$J$8)</f>
        <v>#VALUE!</v>
      </c>
      <c r="L47" s="51" t="e">
        <f>SUM(J47:K47)</f>
        <v>#VALUE!</v>
      </c>
      <c r="M47" s="41" t="e">
        <f t="shared" ref="M47:N47" si="5">$G47*J47</f>
        <v>#VALUE!</v>
      </c>
      <c r="N47" s="41" t="e">
        <f t="shared" si="5"/>
        <v>#VALUE!</v>
      </c>
      <c r="O47" s="41" t="e">
        <f>SUM(M47:N47)</f>
        <v>#VALUE!</v>
      </c>
      <c r="P47" s="42" t="e">
        <f t="shared" ref="P47:P48" si="6">O47/$N$1</f>
        <v>#VALUE!</v>
      </c>
    </row>
    <row r="48" spans="1:16" x14ac:dyDescent="0.25">
      <c r="A48" s="32" t="s">
        <v>68</v>
      </c>
      <c r="B48" s="87" t="s">
        <v>69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33">
        <f t="shared" ref="M48:O48" si="7">SUM(M49:M74)</f>
        <v>171.13716009733429</v>
      </c>
      <c r="N48" s="33">
        <f t="shared" si="7"/>
        <v>61130.145996218555</v>
      </c>
      <c r="O48" s="33">
        <f t="shared" si="7"/>
        <v>61301.283156315898</v>
      </c>
      <c r="P48" s="34">
        <f t="shared" si="6"/>
        <v>0.11296508655279221</v>
      </c>
    </row>
    <row r="49" spans="1:16" ht="60" x14ac:dyDescent="0.25">
      <c r="A49" s="35" t="s">
        <v>70</v>
      </c>
      <c r="B49" s="38" t="s">
        <v>71</v>
      </c>
      <c r="C49" s="46" t="s">
        <v>604</v>
      </c>
      <c r="D49" s="38" t="s">
        <v>72</v>
      </c>
      <c r="E49" s="47" t="s">
        <v>605</v>
      </c>
      <c r="F49" s="38" t="s">
        <v>606</v>
      </c>
      <c r="G49" s="54">
        <v>10</v>
      </c>
      <c r="H49" s="49">
        <v>0</v>
      </c>
      <c r="I49" s="50">
        <v>250</v>
      </c>
      <c r="J49" s="49">
        <v>0</v>
      </c>
      <c r="K49" s="41">
        <v>295.33237905824706</v>
      </c>
      <c r="L49" s="49">
        <v>295.33237905824706</v>
      </c>
      <c r="M49" s="41">
        <v>0</v>
      </c>
      <c r="N49" s="41">
        <v>2953.3237905824708</v>
      </c>
      <c r="O49" s="41">
        <v>2953.3237905824708</v>
      </c>
      <c r="P49" s="42">
        <v>5.4423408523251431E-3</v>
      </c>
    </row>
    <row r="50" spans="1:16" ht="60" x14ac:dyDescent="0.25">
      <c r="A50" s="35" t="s">
        <v>73</v>
      </c>
      <c r="B50" s="46" t="s">
        <v>74</v>
      </c>
      <c r="C50" s="46" t="s">
        <v>604</v>
      </c>
      <c r="D50" s="46" t="s">
        <v>72</v>
      </c>
      <c r="E50" s="47" t="s">
        <v>607</v>
      </c>
      <c r="F50" s="38" t="s">
        <v>606</v>
      </c>
      <c r="G50" s="55">
        <v>22</v>
      </c>
      <c r="H50" s="49">
        <v>0</v>
      </c>
      <c r="I50" s="50">
        <v>250</v>
      </c>
      <c r="J50" s="51">
        <v>0</v>
      </c>
      <c r="K50" s="41">
        <v>295.33237905824706</v>
      </c>
      <c r="L50" s="51">
        <v>295.33237905824706</v>
      </c>
      <c r="M50" s="41">
        <v>0</v>
      </c>
      <c r="N50" s="41">
        <v>6497.312339281435</v>
      </c>
      <c r="O50" s="41">
        <v>6497.312339281435</v>
      </c>
      <c r="P50" s="42">
        <v>1.1973149875115312E-2</v>
      </c>
    </row>
    <row r="51" spans="1:16" ht="60" x14ac:dyDescent="0.25">
      <c r="A51" s="35" t="s">
        <v>75</v>
      </c>
      <c r="B51" s="46" t="s">
        <v>76</v>
      </c>
      <c r="C51" s="46" t="s">
        <v>604</v>
      </c>
      <c r="D51" s="46" t="s">
        <v>72</v>
      </c>
      <c r="E51" s="47" t="s">
        <v>608</v>
      </c>
      <c r="F51" s="38" t="s">
        <v>606</v>
      </c>
      <c r="G51" s="55">
        <v>21</v>
      </c>
      <c r="H51" s="49">
        <v>0</v>
      </c>
      <c r="I51" s="50">
        <v>300</v>
      </c>
      <c r="J51" s="51">
        <v>0</v>
      </c>
      <c r="K51" s="41">
        <v>354.39885486989647</v>
      </c>
      <c r="L51" s="51">
        <v>354.39885486989647</v>
      </c>
      <c r="M51" s="41">
        <v>0</v>
      </c>
      <c r="N51" s="41">
        <v>7442.3759522678256</v>
      </c>
      <c r="O51" s="41">
        <v>7442.3759522678256</v>
      </c>
      <c r="P51" s="42">
        <v>1.3714698947859358E-2</v>
      </c>
    </row>
    <row r="52" spans="1:16" ht="60" x14ac:dyDescent="0.25">
      <c r="A52" s="35" t="s">
        <v>77</v>
      </c>
      <c r="B52" s="46" t="s">
        <v>78</v>
      </c>
      <c r="C52" s="46" t="s">
        <v>604</v>
      </c>
      <c r="D52" s="46" t="s">
        <v>72</v>
      </c>
      <c r="E52" s="47" t="s">
        <v>609</v>
      </c>
      <c r="F52" s="38" t="s">
        <v>606</v>
      </c>
      <c r="G52" s="55">
        <v>15</v>
      </c>
      <c r="H52" s="49">
        <v>0</v>
      </c>
      <c r="I52" s="50">
        <v>350</v>
      </c>
      <c r="J52" s="51">
        <v>0</v>
      </c>
      <c r="K52" s="41">
        <v>413.46533068154588</v>
      </c>
      <c r="L52" s="51">
        <v>413.46533068154588</v>
      </c>
      <c r="M52" s="41">
        <v>0</v>
      </c>
      <c r="N52" s="41">
        <v>6201.9799602231878</v>
      </c>
      <c r="O52" s="41">
        <v>6201.9799602231878</v>
      </c>
      <c r="P52" s="42">
        <v>1.1428915789882799E-2</v>
      </c>
    </row>
    <row r="53" spans="1:16" ht="60" x14ac:dyDescent="0.25">
      <c r="A53" s="35" t="s">
        <v>79</v>
      </c>
      <c r="B53" s="46" t="s">
        <v>80</v>
      </c>
      <c r="C53" s="46" t="s">
        <v>604</v>
      </c>
      <c r="D53" s="46" t="s">
        <v>72</v>
      </c>
      <c r="E53" s="47" t="s">
        <v>610</v>
      </c>
      <c r="F53" s="38" t="s">
        <v>606</v>
      </c>
      <c r="G53" s="55">
        <v>1</v>
      </c>
      <c r="H53" s="49">
        <v>0</v>
      </c>
      <c r="I53" s="50">
        <v>400</v>
      </c>
      <c r="J53" s="51">
        <v>0</v>
      </c>
      <c r="K53" s="41">
        <v>472.53180649319529</v>
      </c>
      <c r="L53" s="51">
        <v>472.53180649319529</v>
      </c>
      <c r="M53" s="41">
        <v>0</v>
      </c>
      <c r="N53" s="41">
        <v>472.53180649319529</v>
      </c>
      <c r="O53" s="41">
        <v>472.53180649319529</v>
      </c>
      <c r="P53" s="42">
        <v>8.707745363720228E-4</v>
      </c>
    </row>
    <row r="54" spans="1:16" ht="60" x14ac:dyDescent="0.25">
      <c r="A54" s="35" t="s">
        <v>81</v>
      </c>
      <c r="B54" s="46" t="s">
        <v>82</v>
      </c>
      <c r="C54" s="46" t="s">
        <v>604</v>
      </c>
      <c r="D54" s="46" t="s">
        <v>72</v>
      </c>
      <c r="E54" s="47" t="s">
        <v>611</v>
      </c>
      <c r="F54" s="38" t="s">
        <v>612</v>
      </c>
      <c r="G54" s="55">
        <v>2</v>
      </c>
      <c r="H54" s="49">
        <v>0</v>
      </c>
      <c r="I54" s="50">
        <v>420</v>
      </c>
      <c r="J54" s="51">
        <v>0</v>
      </c>
      <c r="K54" s="41">
        <v>496.15839681785502</v>
      </c>
      <c r="L54" s="51">
        <v>496.15839681785502</v>
      </c>
      <c r="M54" s="41">
        <v>0</v>
      </c>
      <c r="N54" s="41">
        <v>992.31679363571004</v>
      </c>
      <c r="O54" s="41">
        <v>992.31679363571004</v>
      </c>
      <c r="P54" s="42">
        <v>1.8286265263812477E-3</v>
      </c>
    </row>
    <row r="55" spans="1:16" ht="60" x14ac:dyDescent="0.25">
      <c r="A55" s="35" t="s">
        <v>83</v>
      </c>
      <c r="B55" s="46" t="s">
        <v>84</v>
      </c>
      <c r="C55" s="46" t="s">
        <v>604</v>
      </c>
      <c r="D55" s="46" t="s">
        <v>72</v>
      </c>
      <c r="E55" s="47" t="s">
        <v>613</v>
      </c>
      <c r="F55" s="38" t="s">
        <v>612</v>
      </c>
      <c r="G55" s="55">
        <v>8</v>
      </c>
      <c r="H55" s="49">
        <v>0</v>
      </c>
      <c r="I55" s="50">
        <v>470</v>
      </c>
      <c r="J55" s="51">
        <v>0</v>
      </c>
      <c r="K55" s="41">
        <v>555.22487262950449</v>
      </c>
      <c r="L55" s="51">
        <v>555.22487262950449</v>
      </c>
      <c r="M55" s="41">
        <v>0</v>
      </c>
      <c r="N55" s="41">
        <v>4441.7989810360359</v>
      </c>
      <c r="O55" s="41">
        <v>4441.7989810360359</v>
      </c>
      <c r="P55" s="42">
        <v>8.1852806418970143E-3</v>
      </c>
    </row>
    <row r="56" spans="1:16" ht="60" x14ac:dyDescent="0.25">
      <c r="A56" s="35" t="s">
        <v>85</v>
      </c>
      <c r="B56" s="46" t="s">
        <v>86</v>
      </c>
      <c r="C56" s="46" t="s">
        <v>604</v>
      </c>
      <c r="D56" s="46" t="s">
        <v>72</v>
      </c>
      <c r="E56" s="47" t="s">
        <v>614</v>
      </c>
      <c r="F56" s="38" t="s">
        <v>612</v>
      </c>
      <c r="G56" s="55">
        <v>5</v>
      </c>
      <c r="H56" s="49">
        <v>0</v>
      </c>
      <c r="I56" s="50">
        <v>470</v>
      </c>
      <c r="J56" s="51">
        <v>0</v>
      </c>
      <c r="K56" s="41">
        <v>555.22487262950449</v>
      </c>
      <c r="L56" s="51">
        <v>555.22487262950449</v>
      </c>
      <c r="M56" s="41">
        <v>0</v>
      </c>
      <c r="N56" s="41">
        <v>2776.1243631475227</v>
      </c>
      <c r="O56" s="41">
        <v>2776.1243631475227</v>
      </c>
      <c r="P56" s="42">
        <v>5.1158004011856344E-3</v>
      </c>
    </row>
    <row r="57" spans="1:16" ht="60" x14ac:dyDescent="0.25">
      <c r="A57" s="35" t="s">
        <v>87</v>
      </c>
      <c r="B57" s="46" t="s">
        <v>88</v>
      </c>
      <c r="C57" s="46" t="s">
        <v>604</v>
      </c>
      <c r="D57" s="46" t="s">
        <v>72</v>
      </c>
      <c r="E57" s="47" t="s">
        <v>615</v>
      </c>
      <c r="F57" s="38" t="s">
        <v>612</v>
      </c>
      <c r="G57" s="55">
        <v>4</v>
      </c>
      <c r="H57" s="49">
        <v>0</v>
      </c>
      <c r="I57" s="50">
        <v>1000</v>
      </c>
      <c r="J57" s="51">
        <v>0</v>
      </c>
      <c r="K57" s="41">
        <v>1181.3295162329882</v>
      </c>
      <c r="L57" s="51">
        <v>1181.3295162329882</v>
      </c>
      <c r="M57" s="41">
        <v>0</v>
      </c>
      <c r="N57" s="41">
        <v>4725.3180649319529</v>
      </c>
      <c r="O57" s="41">
        <v>4725.3180649319529</v>
      </c>
      <c r="P57" s="42">
        <v>8.7077453637202287E-3</v>
      </c>
    </row>
    <row r="58" spans="1:16" ht="60" x14ac:dyDescent="0.25">
      <c r="A58" s="35" t="s">
        <v>89</v>
      </c>
      <c r="B58" s="46" t="s">
        <v>90</v>
      </c>
      <c r="C58" s="46" t="s">
        <v>604</v>
      </c>
      <c r="D58" s="46" t="s">
        <v>72</v>
      </c>
      <c r="E58" s="47" t="s">
        <v>616</v>
      </c>
      <c r="F58" s="38" t="s">
        <v>612</v>
      </c>
      <c r="G58" s="55">
        <v>5</v>
      </c>
      <c r="H58" s="49">
        <v>0</v>
      </c>
      <c r="I58" s="50">
        <v>379.91</v>
      </c>
      <c r="J58" s="51">
        <v>0</v>
      </c>
      <c r="K58" s="41">
        <v>448.79889651207458</v>
      </c>
      <c r="L58" s="51">
        <v>448.79889651207458</v>
      </c>
      <c r="M58" s="41">
        <v>0</v>
      </c>
      <c r="N58" s="41">
        <v>2243.9944825603729</v>
      </c>
      <c r="O58" s="41">
        <v>2243.9944825603729</v>
      </c>
      <c r="P58" s="42">
        <v>4.1351994264136899E-3</v>
      </c>
    </row>
    <row r="59" spans="1:16" ht="60" x14ac:dyDescent="0.25">
      <c r="A59" s="35" t="s">
        <v>91</v>
      </c>
      <c r="B59" s="46" t="s">
        <v>92</v>
      </c>
      <c r="C59" s="46" t="s">
        <v>604</v>
      </c>
      <c r="D59" s="46" t="s">
        <v>72</v>
      </c>
      <c r="E59" s="47" t="s">
        <v>617</v>
      </c>
      <c r="F59" s="38" t="s">
        <v>612</v>
      </c>
      <c r="G59" s="55">
        <v>8</v>
      </c>
      <c r="H59" s="49">
        <v>0</v>
      </c>
      <c r="I59" s="50">
        <v>379.91</v>
      </c>
      <c r="J59" s="51">
        <v>0</v>
      </c>
      <c r="K59" s="41">
        <v>448.79889651207458</v>
      </c>
      <c r="L59" s="51">
        <v>448.79889651207458</v>
      </c>
      <c r="M59" s="41">
        <v>0</v>
      </c>
      <c r="N59" s="41">
        <v>3590.3911720965966</v>
      </c>
      <c r="O59" s="41">
        <v>3590.3911720965966</v>
      </c>
      <c r="P59" s="42">
        <v>6.6163190822619037E-3</v>
      </c>
    </row>
    <row r="60" spans="1:16" ht="36" x14ac:dyDescent="0.25">
      <c r="A60" s="35" t="s">
        <v>93</v>
      </c>
      <c r="B60" s="46" t="s">
        <v>94</v>
      </c>
      <c r="C60" s="46" t="s">
        <v>604</v>
      </c>
      <c r="D60" s="46" t="s">
        <v>95</v>
      </c>
      <c r="E60" s="47" t="s">
        <v>618</v>
      </c>
      <c r="F60" s="38" t="s">
        <v>619</v>
      </c>
      <c r="G60" s="55">
        <v>2.97</v>
      </c>
      <c r="H60" s="49">
        <v>4.2302900000000001</v>
      </c>
      <c r="I60" s="50">
        <v>104.52114</v>
      </c>
      <c r="J60" s="51">
        <v>5.3874225128113906</v>
      </c>
      <c r="K60" s="41">
        <v>123.47390775232044</v>
      </c>
      <c r="L60" s="51">
        <v>128.86133026513184</v>
      </c>
      <c r="M60" s="41">
        <v>16.000644863049832</v>
      </c>
      <c r="N60" s="41">
        <v>366.71750602439175</v>
      </c>
      <c r="O60" s="41">
        <v>382.7181508874416</v>
      </c>
      <c r="P60" s="42">
        <v>7.0526727687053375E-4</v>
      </c>
    </row>
    <row r="61" spans="1:16" ht="48" x14ac:dyDescent="0.25">
      <c r="A61" s="35" t="s">
        <v>96</v>
      </c>
      <c r="B61" s="46" t="s">
        <v>97</v>
      </c>
      <c r="C61" s="46" t="s">
        <v>604</v>
      </c>
      <c r="D61" s="46" t="s">
        <v>95</v>
      </c>
      <c r="E61" s="47" t="s">
        <v>620</v>
      </c>
      <c r="F61" s="38" t="s">
        <v>619</v>
      </c>
      <c r="G61" s="55">
        <v>6.53</v>
      </c>
      <c r="H61" s="49">
        <v>4.2302900000000001</v>
      </c>
      <c r="I61" s="50">
        <v>117.48864000000003</v>
      </c>
      <c r="J61" s="51">
        <v>5.3874225128113906</v>
      </c>
      <c r="K61" s="41">
        <v>138.79279825407176</v>
      </c>
      <c r="L61" s="51">
        <v>144.18022076688314</v>
      </c>
      <c r="M61" s="41">
        <v>35.179869008658379</v>
      </c>
      <c r="N61" s="41">
        <v>906.31697259908856</v>
      </c>
      <c r="O61" s="41">
        <v>941.49684160774689</v>
      </c>
      <c r="P61" s="42">
        <v>1.7349762798634287E-3</v>
      </c>
    </row>
    <row r="62" spans="1:16" ht="48" x14ac:dyDescent="0.25">
      <c r="A62" s="35" t="s">
        <v>98</v>
      </c>
      <c r="B62" s="46" t="s">
        <v>99</v>
      </c>
      <c r="C62" s="46" t="s">
        <v>604</v>
      </c>
      <c r="D62" s="46" t="s">
        <v>95</v>
      </c>
      <c r="E62" s="47" t="s">
        <v>621</v>
      </c>
      <c r="F62" s="38" t="s">
        <v>619</v>
      </c>
      <c r="G62" s="55">
        <v>6.24</v>
      </c>
      <c r="H62" s="49">
        <v>4.5019599999999995</v>
      </c>
      <c r="I62" s="50">
        <v>132.29756000000003</v>
      </c>
      <c r="J62" s="51">
        <v>5.7334037751020297</v>
      </c>
      <c r="K62" s="41">
        <v>156.28701255360477</v>
      </c>
      <c r="L62" s="51">
        <v>162.0204163287068</v>
      </c>
      <c r="M62" s="41">
        <v>35.776439556636667</v>
      </c>
      <c r="N62" s="41">
        <v>975.23095833449383</v>
      </c>
      <c r="O62" s="41">
        <v>1011.0073978911305</v>
      </c>
      <c r="P62" s="42">
        <v>1.8630692919927539E-3</v>
      </c>
    </row>
    <row r="63" spans="1:16" ht="48" x14ac:dyDescent="0.25">
      <c r="A63" s="35" t="s">
        <v>100</v>
      </c>
      <c r="B63" s="46" t="s">
        <v>101</v>
      </c>
      <c r="C63" s="46" t="s">
        <v>604</v>
      </c>
      <c r="D63" s="46" t="s">
        <v>95</v>
      </c>
      <c r="E63" s="47" t="s">
        <v>622</v>
      </c>
      <c r="F63" s="38" t="s">
        <v>619</v>
      </c>
      <c r="G63" s="55">
        <v>4.46</v>
      </c>
      <c r="H63" s="49">
        <v>4.5019599999999995</v>
      </c>
      <c r="I63" s="50">
        <v>132.29756000000003</v>
      </c>
      <c r="J63" s="51">
        <v>5.7334037751020297</v>
      </c>
      <c r="K63" s="41">
        <v>156.28701255360477</v>
      </c>
      <c r="L63" s="51">
        <v>162.0204163287068</v>
      </c>
      <c r="M63" s="41">
        <v>25.570980836955052</v>
      </c>
      <c r="N63" s="41">
        <v>697.04007598907731</v>
      </c>
      <c r="O63" s="41">
        <v>722.61105682603238</v>
      </c>
      <c r="P63" s="42">
        <v>1.331616833699949E-3</v>
      </c>
    </row>
    <row r="64" spans="1:16" ht="48" x14ac:dyDescent="0.25">
      <c r="A64" s="35" t="s">
        <v>102</v>
      </c>
      <c r="B64" s="46" t="s">
        <v>103</v>
      </c>
      <c r="C64" s="46" t="s">
        <v>604</v>
      </c>
      <c r="D64" s="46" t="s">
        <v>95</v>
      </c>
      <c r="E64" s="47" t="s">
        <v>623</v>
      </c>
      <c r="F64" s="38" t="s">
        <v>619</v>
      </c>
      <c r="G64" s="55">
        <v>3.56</v>
      </c>
      <c r="H64" s="49">
        <v>4.6960099999999994</v>
      </c>
      <c r="I64" s="50">
        <v>156.10536000000002</v>
      </c>
      <c r="J64" s="51">
        <v>5.9805332481667719</v>
      </c>
      <c r="K64" s="41">
        <v>184.41186941017648</v>
      </c>
      <c r="L64" s="51">
        <v>190.39240265834326</v>
      </c>
      <c r="M64" s="41">
        <v>21.290698363473709</v>
      </c>
      <c r="N64" s="41">
        <v>656.50625510022826</v>
      </c>
      <c r="O64" s="41">
        <v>677.79695346370193</v>
      </c>
      <c r="P64" s="42">
        <v>1.2490340751596027E-3</v>
      </c>
    </row>
    <row r="65" spans="1:16" ht="48" x14ac:dyDescent="0.25">
      <c r="A65" s="35" t="s">
        <v>104</v>
      </c>
      <c r="B65" s="46" t="s">
        <v>105</v>
      </c>
      <c r="C65" s="46" t="s">
        <v>604</v>
      </c>
      <c r="D65" s="46" t="s">
        <v>95</v>
      </c>
      <c r="E65" s="47" t="s">
        <v>624</v>
      </c>
      <c r="F65" s="38" t="s">
        <v>619</v>
      </c>
      <c r="G65" s="55">
        <v>4.75</v>
      </c>
      <c r="H65" s="49">
        <v>4.6960099999999994</v>
      </c>
      <c r="I65" s="50">
        <v>256.25436000000002</v>
      </c>
      <c r="J65" s="51">
        <v>5.9805332481667719</v>
      </c>
      <c r="K65" s="41">
        <v>302.72083913139403</v>
      </c>
      <c r="L65" s="51">
        <v>308.70137237956078</v>
      </c>
      <c r="M65" s="41">
        <v>28.407532928792165</v>
      </c>
      <c r="N65" s="41">
        <v>1437.9239858741216</v>
      </c>
      <c r="O65" s="41">
        <v>1466.3315188029137</v>
      </c>
      <c r="P65" s="42">
        <v>2.7021337630775515E-3</v>
      </c>
    </row>
    <row r="66" spans="1:16" ht="48" x14ac:dyDescent="0.25">
      <c r="A66" s="35" t="s">
        <v>106</v>
      </c>
      <c r="B66" s="46" t="s">
        <v>107</v>
      </c>
      <c r="C66" s="46" t="s">
        <v>604</v>
      </c>
      <c r="D66" s="46" t="s">
        <v>95</v>
      </c>
      <c r="E66" s="47" t="s">
        <v>625</v>
      </c>
      <c r="F66" s="38" t="s">
        <v>619</v>
      </c>
      <c r="G66" s="55">
        <v>1.49</v>
      </c>
      <c r="H66" s="49">
        <v>4.6960099999999994</v>
      </c>
      <c r="I66" s="50">
        <v>256.25436000000002</v>
      </c>
      <c r="J66" s="51">
        <v>5.9805332481667719</v>
      </c>
      <c r="K66" s="41">
        <v>302.72083913139403</v>
      </c>
      <c r="L66" s="51">
        <v>308.70137237956078</v>
      </c>
      <c r="M66" s="41">
        <v>8.91099453976849</v>
      </c>
      <c r="N66" s="41">
        <v>451.05405030577708</v>
      </c>
      <c r="O66" s="41">
        <v>459.96504484554555</v>
      </c>
      <c r="P66" s="42">
        <v>8.476166962074846E-4</v>
      </c>
    </row>
    <row r="67" spans="1:16" ht="24" x14ac:dyDescent="0.25">
      <c r="A67" s="35" t="s">
        <v>108</v>
      </c>
      <c r="B67" s="46" t="s">
        <v>109</v>
      </c>
      <c r="C67" s="46" t="s">
        <v>604</v>
      </c>
      <c r="D67" s="46" t="s">
        <v>95</v>
      </c>
      <c r="E67" s="47" t="s">
        <v>626</v>
      </c>
      <c r="F67" s="38" t="s">
        <v>606</v>
      </c>
      <c r="G67" s="55">
        <v>1</v>
      </c>
      <c r="H67" s="49">
        <v>0</v>
      </c>
      <c r="I67" s="50">
        <v>668.8</v>
      </c>
      <c r="J67" s="51">
        <v>0</v>
      </c>
      <c r="K67" s="41">
        <v>790.07318045662248</v>
      </c>
      <c r="L67" s="51">
        <v>790.07318045662248</v>
      </c>
      <c r="M67" s="41">
        <v>0</v>
      </c>
      <c r="N67" s="41">
        <v>790.07318045662248</v>
      </c>
      <c r="O67" s="41">
        <v>790.07318045662248</v>
      </c>
      <c r="P67" s="42">
        <v>1.4559350248140219E-3</v>
      </c>
    </row>
    <row r="68" spans="1:16" ht="36" x14ac:dyDescent="0.25">
      <c r="A68" s="35" t="s">
        <v>110</v>
      </c>
      <c r="B68" s="46" t="s">
        <v>111</v>
      </c>
      <c r="C68" s="46" t="s">
        <v>604</v>
      </c>
      <c r="D68" s="46" t="s">
        <v>95</v>
      </c>
      <c r="E68" s="47" t="s">
        <v>627</v>
      </c>
      <c r="F68" s="38" t="s">
        <v>606</v>
      </c>
      <c r="G68" s="55">
        <v>1</v>
      </c>
      <c r="H68" s="49">
        <v>0</v>
      </c>
      <c r="I68" s="50">
        <v>869</v>
      </c>
      <c r="J68" s="51">
        <v>0</v>
      </c>
      <c r="K68" s="41">
        <v>1026.5753496064667</v>
      </c>
      <c r="L68" s="51">
        <v>1026.5753496064667</v>
      </c>
      <c r="M68" s="41">
        <v>0</v>
      </c>
      <c r="N68" s="41">
        <v>1026.5753496064667</v>
      </c>
      <c r="O68" s="41">
        <v>1026.5753496064667</v>
      </c>
      <c r="P68" s="42">
        <v>1.8917576802682193E-3</v>
      </c>
    </row>
    <row r="69" spans="1:16" ht="36" x14ac:dyDescent="0.25">
      <c r="A69" s="35" t="s">
        <v>112</v>
      </c>
      <c r="B69" s="46" t="s">
        <v>113</v>
      </c>
      <c r="C69" s="46" t="s">
        <v>604</v>
      </c>
      <c r="D69" s="46" t="s">
        <v>95</v>
      </c>
      <c r="E69" s="47" t="s">
        <v>628</v>
      </c>
      <c r="F69" s="38" t="s">
        <v>606</v>
      </c>
      <c r="G69" s="55">
        <v>1</v>
      </c>
      <c r="H69" s="49">
        <v>0</v>
      </c>
      <c r="I69" s="50">
        <v>1530</v>
      </c>
      <c r="J69" s="51">
        <v>0</v>
      </c>
      <c r="K69" s="41">
        <v>1807.434159836472</v>
      </c>
      <c r="L69" s="51">
        <v>1807.434159836472</v>
      </c>
      <c r="M69" s="41">
        <v>0</v>
      </c>
      <c r="N69" s="41">
        <v>1807.434159836472</v>
      </c>
      <c r="O69" s="41">
        <v>1807.434159836472</v>
      </c>
      <c r="P69" s="42">
        <v>3.3307126016229871E-3</v>
      </c>
    </row>
    <row r="70" spans="1:16" ht="36" x14ac:dyDescent="0.25">
      <c r="A70" s="35" t="s">
        <v>114</v>
      </c>
      <c r="B70" s="46" t="s">
        <v>115</v>
      </c>
      <c r="C70" s="46" t="s">
        <v>604</v>
      </c>
      <c r="D70" s="46" t="s">
        <v>95</v>
      </c>
      <c r="E70" s="47" t="s">
        <v>629</v>
      </c>
      <c r="F70" s="38" t="s">
        <v>606</v>
      </c>
      <c r="G70" s="55">
        <v>1</v>
      </c>
      <c r="H70" s="49">
        <v>0</v>
      </c>
      <c r="I70" s="50">
        <v>1439.1</v>
      </c>
      <c r="J70" s="51">
        <v>0</v>
      </c>
      <c r="K70" s="41">
        <v>1700.0513068108933</v>
      </c>
      <c r="L70" s="51">
        <v>1700.0513068108933</v>
      </c>
      <c r="M70" s="41">
        <v>0</v>
      </c>
      <c r="N70" s="41">
        <v>1700.0513068108933</v>
      </c>
      <c r="O70" s="41">
        <v>1700.0513068108933</v>
      </c>
      <c r="P70" s="42">
        <v>3.132829088232445E-3</v>
      </c>
    </row>
    <row r="71" spans="1:16" ht="36" x14ac:dyDescent="0.25">
      <c r="A71" s="35" t="s">
        <v>116</v>
      </c>
      <c r="B71" s="46" t="s">
        <v>117</v>
      </c>
      <c r="C71" s="46" t="s">
        <v>604</v>
      </c>
      <c r="D71" s="46" t="s">
        <v>95</v>
      </c>
      <c r="E71" s="47" t="s">
        <v>630</v>
      </c>
      <c r="F71" s="38" t="s">
        <v>606</v>
      </c>
      <c r="G71" s="55">
        <v>1</v>
      </c>
      <c r="H71" s="49">
        <v>0</v>
      </c>
      <c r="I71" s="50">
        <v>1439.1</v>
      </c>
      <c r="J71" s="51">
        <v>0</v>
      </c>
      <c r="K71" s="41">
        <v>1700.0513068108933</v>
      </c>
      <c r="L71" s="51">
        <v>1700.0513068108933</v>
      </c>
      <c r="M71" s="41">
        <v>0</v>
      </c>
      <c r="N71" s="41">
        <v>1700.0513068108933</v>
      </c>
      <c r="O71" s="41">
        <v>1700.0513068108933</v>
      </c>
      <c r="P71" s="42">
        <v>3.132829088232445E-3</v>
      </c>
    </row>
    <row r="72" spans="1:16" ht="36" x14ac:dyDescent="0.25">
      <c r="A72" s="35" t="s">
        <v>118</v>
      </c>
      <c r="B72" s="46" t="s">
        <v>119</v>
      </c>
      <c r="C72" s="46" t="s">
        <v>604</v>
      </c>
      <c r="D72" s="46" t="s">
        <v>95</v>
      </c>
      <c r="E72" s="47" t="s">
        <v>631</v>
      </c>
      <c r="F72" s="38" t="s">
        <v>606</v>
      </c>
      <c r="G72" s="55">
        <v>1</v>
      </c>
      <c r="H72" s="49">
        <v>0</v>
      </c>
      <c r="I72" s="50">
        <v>1340</v>
      </c>
      <c r="J72" s="51">
        <v>0</v>
      </c>
      <c r="K72" s="41">
        <v>1582.9815517522043</v>
      </c>
      <c r="L72" s="51">
        <v>1582.9815517522043</v>
      </c>
      <c r="M72" s="41">
        <v>0</v>
      </c>
      <c r="N72" s="41">
        <v>1582.9815517522043</v>
      </c>
      <c r="O72" s="41">
        <v>1582.9815517522043</v>
      </c>
      <c r="P72" s="42">
        <v>2.9170946968462763E-3</v>
      </c>
    </row>
    <row r="73" spans="1:16" ht="36" x14ac:dyDescent="0.25">
      <c r="A73" s="35" t="s">
        <v>120</v>
      </c>
      <c r="B73" s="46" t="s">
        <v>121</v>
      </c>
      <c r="C73" s="46" t="s">
        <v>604</v>
      </c>
      <c r="D73" s="46" t="s">
        <v>95</v>
      </c>
      <c r="E73" s="47" t="s">
        <v>632</v>
      </c>
      <c r="F73" s="38" t="s">
        <v>606</v>
      </c>
      <c r="G73" s="55">
        <v>1</v>
      </c>
      <c r="H73" s="49">
        <v>0</v>
      </c>
      <c r="I73" s="50">
        <v>1995</v>
      </c>
      <c r="J73" s="51">
        <v>0</v>
      </c>
      <c r="K73" s="41">
        <v>2356.7523848848114</v>
      </c>
      <c r="L73" s="51">
        <v>2356.7523848848114</v>
      </c>
      <c r="M73" s="41">
        <v>0</v>
      </c>
      <c r="N73" s="41">
        <v>2356.7523848848114</v>
      </c>
      <c r="O73" s="41">
        <v>2356.7523848848114</v>
      </c>
      <c r="P73" s="42">
        <v>4.3429880001554632E-3</v>
      </c>
    </row>
    <row r="74" spans="1:16" ht="36" x14ac:dyDescent="0.25">
      <c r="A74" s="35" t="s">
        <v>122</v>
      </c>
      <c r="B74" s="56" t="s">
        <v>123</v>
      </c>
      <c r="C74" s="52" t="s">
        <v>604</v>
      </c>
      <c r="D74" s="52" t="s">
        <v>95</v>
      </c>
      <c r="E74" s="57" t="s">
        <v>633</v>
      </c>
      <c r="F74" s="58" t="s">
        <v>606</v>
      </c>
      <c r="G74" s="59">
        <v>1</v>
      </c>
      <c r="H74" s="60">
        <v>0</v>
      </c>
      <c r="I74" s="61">
        <v>1979.1</v>
      </c>
      <c r="J74" s="62">
        <v>0</v>
      </c>
      <c r="K74" s="41">
        <v>2337.9692455767067</v>
      </c>
      <c r="L74" s="62">
        <v>2337.9692455767067</v>
      </c>
      <c r="M74" s="41">
        <v>0</v>
      </c>
      <c r="N74" s="41">
        <v>2337.9692455767067</v>
      </c>
      <c r="O74" s="41">
        <v>2337.9692455767067</v>
      </c>
      <c r="P74" s="42">
        <v>4.308374712334675E-3</v>
      </c>
    </row>
    <row r="75" spans="1:16" ht="15.75" x14ac:dyDescent="0.25">
      <c r="A75" s="29" t="s">
        <v>124</v>
      </c>
      <c r="B75" s="86" t="s">
        <v>125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30">
        <f t="shared" ref="M75:O75" si="8">SUM(M76,M87,M92,M100,M103)</f>
        <v>0</v>
      </c>
      <c r="N75" s="30">
        <f t="shared" si="8"/>
        <v>80525.834445713612</v>
      </c>
      <c r="O75" s="30">
        <f t="shared" si="8"/>
        <v>80525.834445713612</v>
      </c>
      <c r="P75" s="31">
        <f t="shared" ref="P75:P77" si="9">O75/$N$1</f>
        <v>0.14839180176212391</v>
      </c>
    </row>
    <row r="76" spans="1:16" x14ac:dyDescent="0.25">
      <c r="A76" s="32" t="s">
        <v>126</v>
      </c>
      <c r="B76" s="87" t="s">
        <v>127</v>
      </c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33">
        <f t="shared" ref="M76:O76" si="10">SUM(M77)</f>
        <v>0</v>
      </c>
      <c r="N76" s="33">
        <f t="shared" si="10"/>
        <v>5819.2646368491869</v>
      </c>
      <c r="O76" s="33">
        <f t="shared" si="10"/>
        <v>5819.2646368491869</v>
      </c>
      <c r="P76" s="34">
        <f t="shared" si="9"/>
        <v>1.0723653723511688E-2</v>
      </c>
    </row>
    <row r="77" spans="1:16" x14ac:dyDescent="0.25">
      <c r="A77" s="63" t="s">
        <v>128</v>
      </c>
      <c r="B77" s="95" t="s">
        <v>129</v>
      </c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64">
        <f t="shared" ref="M77:O77" si="11">SUM(M78:M86)</f>
        <v>0</v>
      </c>
      <c r="N77" s="64">
        <f t="shared" si="11"/>
        <v>5819.2646368491869</v>
      </c>
      <c r="O77" s="64">
        <f t="shared" si="11"/>
        <v>5819.2646368491869</v>
      </c>
      <c r="P77" s="65">
        <f t="shared" si="9"/>
        <v>1.0723653723511688E-2</v>
      </c>
    </row>
    <row r="78" spans="1:16" x14ac:dyDescent="0.25">
      <c r="A78" s="35" t="s">
        <v>130</v>
      </c>
      <c r="B78" s="56" t="s">
        <v>131</v>
      </c>
      <c r="C78" s="46" t="s">
        <v>604</v>
      </c>
      <c r="D78" s="46" t="s">
        <v>72</v>
      </c>
      <c r="E78" s="47" t="s">
        <v>634</v>
      </c>
      <c r="F78" s="38" t="s">
        <v>606</v>
      </c>
      <c r="G78" s="59">
        <v>1</v>
      </c>
      <c r="H78" s="49">
        <v>0</v>
      </c>
      <c r="I78" s="50">
        <v>45</v>
      </c>
      <c r="J78" s="51">
        <v>0</v>
      </c>
      <c r="K78" s="41">
        <v>53.159828230484472</v>
      </c>
      <c r="L78" s="51">
        <v>53.159828230484472</v>
      </c>
      <c r="M78" s="41">
        <v>0</v>
      </c>
      <c r="N78" s="41">
        <v>53.159828230484472</v>
      </c>
      <c r="O78" s="41">
        <v>53.159828230484472</v>
      </c>
      <c r="P78" s="42">
        <v>9.7962135341852561E-5</v>
      </c>
    </row>
    <row r="79" spans="1:16" x14ac:dyDescent="0.25">
      <c r="A79" s="35" t="s">
        <v>132</v>
      </c>
      <c r="B79" s="56" t="s">
        <v>133</v>
      </c>
      <c r="C79" s="46" t="s">
        <v>604</v>
      </c>
      <c r="D79" s="46" t="s">
        <v>72</v>
      </c>
      <c r="E79" s="47" t="s">
        <v>635</v>
      </c>
      <c r="F79" s="38" t="s">
        <v>606</v>
      </c>
      <c r="G79" s="59">
        <v>13</v>
      </c>
      <c r="H79" s="49">
        <v>0</v>
      </c>
      <c r="I79" s="50">
        <v>65</v>
      </c>
      <c r="J79" s="51">
        <v>0</v>
      </c>
      <c r="K79" s="41">
        <v>76.786418555144238</v>
      </c>
      <c r="L79" s="51">
        <v>76.786418555144238</v>
      </c>
      <c r="M79" s="41">
        <v>0</v>
      </c>
      <c r="N79" s="41">
        <v>998.22344121687513</v>
      </c>
      <c r="O79" s="41">
        <v>998.22344121687513</v>
      </c>
      <c r="P79" s="42">
        <v>1.8395112080858984E-3</v>
      </c>
    </row>
    <row r="80" spans="1:16" x14ac:dyDescent="0.25">
      <c r="A80" s="35" t="s">
        <v>134</v>
      </c>
      <c r="B80" s="56" t="s">
        <v>135</v>
      </c>
      <c r="C80" s="46" t="s">
        <v>604</v>
      </c>
      <c r="D80" s="46" t="s">
        <v>72</v>
      </c>
      <c r="E80" s="47" t="s">
        <v>636</v>
      </c>
      <c r="F80" s="38" t="s">
        <v>606</v>
      </c>
      <c r="G80" s="59">
        <v>2</v>
      </c>
      <c r="H80" s="49">
        <v>0</v>
      </c>
      <c r="I80" s="50">
        <v>220</v>
      </c>
      <c r="J80" s="51">
        <v>0</v>
      </c>
      <c r="K80" s="41">
        <v>259.89249357125743</v>
      </c>
      <c r="L80" s="51">
        <v>259.89249357125743</v>
      </c>
      <c r="M80" s="41">
        <v>0</v>
      </c>
      <c r="N80" s="41">
        <v>519.78498714251486</v>
      </c>
      <c r="O80" s="41">
        <v>519.78498714251486</v>
      </c>
      <c r="P80" s="42">
        <v>9.5785199000922511E-4</v>
      </c>
    </row>
    <row r="81" spans="1:16" x14ac:dyDescent="0.25">
      <c r="A81" s="35" t="s">
        <v>136</v>
      </c>
      <c r="B81" s="56" t="s">
        <v>137</v>
      </c>
      <c r="C81" s="46" t="s">
        <v>604</v>
      </c>
      <c r="D81" s="46" t="s">
        <v>72</v>
      </c>
      <c r="E81" s="47" t="s">
        <v>637</v>
      </c>
      <c r="F81" s="38" t="s">
        <v>606</v>
      </c>
      <c r="G81" s="59">
        <v>15</v>
      </c>
      <c r="H81" s="49">
        <v>0</v>
      </c>
      <c r="I81" s="50">
        <v>40</v>
      </c>
      <c r="J81" s="51">
        <v>0</v>
      </c>
      <c r="K81" s="41">
        <v>47.253180649319532</v>
      </c>
      <c r="L81" s="51">
        <v>47.253180649319532</v>
      </c>
      <c r="M81" s="41">
        <v>0</v>
      </c>
      <c r="N81" s="41">
        <v>708.79770973979294</v>
      </c>
      <c r="O81" s="41">
        <v>708.79770973979294</v>
      </c>
      <c r="P81" s="42">
        <v>1.3061618045580343E-3</v>
      </c>
    </row>
    <row r="82" spans="1:16" x14ac:dyDescent="0.25">
      <c r="A82" s="35" t="s">
        <v>138</v>
      </c>
      <c r="B82" s="56" t="s">
        <v>139</v>
      </c>
      <c r="C82" s="46" t="s">
        <v>604</v>
      </c>
      <c r="D82" s="46" t="s">
        <v>72</v>
      </c>
      <c r="E82" s="47" t="s">
        <v>638</v>
      </c>
      <c r="F82" s="38" t="s">
        <v>612</v>
      </c>
      <c r="G82" s="59">
        <v>4</v>
      </c>
      <c r="H82" s="49">
        <v>0</v>
      </c>
      <c r="I82" s="50">
        <v>250</v>
      </c>
      <c r="J82" s="51">
        <v>0</v>
      </c>
      <c r="K82" s="41">
        <v>295.33237905824706</v>
      </c>
      <c r="L82" s="51">
        <v>295.33237905824706</v>
      </c>
      <c r="M82" s="41">
        <v>0</v>
      </c>
      <c r="N82" s="41">
        <v>1181.3295162329882</v>
      </c>
      <c r="O82" s="41">
        <v>1181.3295162329882</v>
      </c>
      <c r="P82" s="42">
        <v>2.1769363409300572E-3</v>
      </c>
    </row>
    <row r="83" spans="1:16" x14ac:dyDescent="0.25">
      <c r="A83" s="35" t="s">
        <v>140</v>
      </c>
      <c r="B83" s="56" t="s">
        <v>141</v>
      </c>
      <c r="C83" s="46" t="s">
        <v>604</v>
      </c>
      <c r="D83" s="46" t="s">
        <v>72</v>
      </c>
      <c r="E83" s="47" t="s">
        <v>639</v>
      </c>
      <c r="F83" s="38" t="s">
        <v>612</v>
      </c>
      <c r="G83" s="59">
        <v>2</v>
      </c>
      <c r="H83" s="49">
        <v>0</v>
      </c>
      <c r="I83" s="50">
        <v>229.99</v>
      </c>
      <c r="J83" s="51">
        <v>0</v>
      </c>
      <c r="K83" s="41">
        <v>271.69397543842496</v>
      </c>
      <c r="L83" s="51">
        <v>271.69397543842496</v>
      </c>
      <c r="M83" s="41">
        <v>0</v>
      </c>
      <c r="N83" s="41">
        <v>543.38795087684991</v>
      </c>
      <c r="O83" s="41">
        <v>543.38795087684991</v>
      </c>
      <c r="P83" s="42">
        <v>1.0013471781010076E-3</v>
      </c>
    </row>
    <row r="84" spans="1:16" x14ac:dyDescent="0.25">
      <c r="A84" s="35" t="s">
        <v>142</v>
      </c>
      <c r="B84" s="56" t="s">
        <v>143</v>
      </c>
      <c r="C84" s="46" t="s">
        <v>604</v>
      </c>
      <c r="D84" s="46" t="s">
        <v>72</v>
      </c>
      <c r="E84" s="47" t="s">
        <v>640</v>
      </c>
      <c r="F84" s="38" t="s">
        <v>606</v>
      </c>
      <c r="G84" s="59">
        <v>4</v>
      </c>
      <c r="H84" s="49">
        <v>0</v>
      </c>
      <c r="I84" s="50">
        <v>180</v>
      </c>
      <c r="J84" s="51">
        <v>0</v>
      </c>
      <c r="K84" s="41">
        <v>212.63931292193789</v>
      </c>
      <c r="L84" s="51">
        <v>212.63931292193789</v>
      </c>
      <c r="M84" s="41">
        <v>0</v>
      </c>
      <c r="N84" s="41">
        <v>850.55725168775155</v>
      </c>
      <c r="O84" s="41">
        <v>850.55725168775155</v>
      </c>
      <c r="P84" s="42">
        <v>1.567394165469641E-3</v>
      </c>
    </row>
    <row r="85" spans="1:16" x14ac:dyDescent="0.25">
      <c r="A85" s="35" t="s">
        <v>144</v>
      </c>
      <c r="B85" s="56" t="s">
        <v>145</v>
      </c>
      <c r="C85" s="46" t="s">
        <v>604</v>
      </c>
      <c r="D85" s="46" t="s">
        <v>72</v>
      </c>
      <c r="E85" s="47" t="s">
        <v>641</v>
      </c>
      <c r="F85" s="38" t="s">
        <v>606</v>
      </c>
      <c r="G85" s="59">
        <v>1</v>
      </c>
      <c r="H85" s="49">
        <v>0</v>
      </c>
      <c r="I85" s="50">
        <v>284.05</v>
      </c>
      <c r="J85" s="51">
        <v>0</v>
      </c>
      <c r="K85" s="41">
        <v>335.55664908598033</v>
      </c>
      <c r="L85" s="51">
        <v>335.55664908598033</v>
      </c>
      <c r="M85" s="41">
        <v>0</v>
      </c>
      <c r="N85" s="41">
        <v>335.55664908598033</v>
      </c>
      <c r="O85" s="41">
        <v>335.55664908598033</v>
      </c>
      <c r="P85" s="42">
        <v>6.1835876764118277E-4</v>
      </c>
    </row>
    <row r="86" spans="1:16" x14ac:dyDescent="0.25">
      <c r="A86" s="35" t="s">
        <v>146</v>
      </c>
      <c r="B86" s="56" t="s">
        <v>147</v>
      </c>
      <c r="C86" s="46" t="s">
        <v>604</v>
      </c>
      <c r="D86" s="46" t="s">
        <v>72</v>
      </c>
      <c r="E86" s="47" t="s">
        <v>642</v>
      </c>
      <c r="F86" s="38" t="s">
        <v>606</v>
      </c>
      <c r="G86" s="59">
        <v>20</v>
      </c>
      <c r="H86" s="49">
        <v>0</v>
      </c>
      <c r="I86" s="50">
        <v>26.6</v>
      </c>
      <c r="J86" s="62">
        <v>0</v>
      </c>
      <c r="K86" s="41">
        <v>31.423365131797489</v>
      </c>
      <c r="L86" s="62">
        <v>31.423365131797489</v>
      </c>
      <c r="M86" s="41">
        <v>0</v>
      </c>
      <c r="N86" s="41">
        <v>628.46730263594975</v>
      </c>
      <c r="O86" s="41">
        <v>628.46730263594975</v>
      </c>
      <c r="P86" s="42">
        <v>1.1581301333747904E-3</v>
      </c>
    </row>
    <row r="87" spans="1:16" x14ac:dyDescent="0.25">
      <c r="A87" s="32" t="s">
        <v>148</v>
      </c>
      <c r="B87" s="87" t="s">
        <v>149</v>
      </c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33">
        <f t="shared" ref="M87:O87" si="12">SUM(M88)</f>
        <v>0</v>
      </c>
      <c r="N87" s="33">
        <f t="shared" si="12"/>
        <v>11000.540455161587</v>
      </c>
      <c r="O87" s="33">
        <f t="shared" si="12"/>
        <v>11000.540455161587</v>
      </c>
      <c r="P87" s="34">
        <f t="shared" ref="P87:P88" si="13">O87/$N$1</f>
        <v>2.0271631206740692E-2</v>
      </c>
    </row>
    <row r="88" spans="1:16" x14ac:dyDescent="0.25">
      <c r="A88" s="63" t="s">
        <v>150</v>
      </c>
      <c r="B88" s="95" t="s">
        <v>129</v>
      </c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64">
        <f t="shared" ref="M88:O88" si="14">SUM(M89:M91)</f>
        <v>0</v>
      </c>
      <c r="N88" s="64">
        <f t="shared" si="14"/>
        <v>11000.540455161587</v>
      </c>
      <c r="O88" s="64">
        <f t="shared" si="14"/>
        <v>11000.540455161587</v>
      </c>
      <c r="P88" s="65">
        <f t="shared" si="13"/>
        <v>2.0271631206740692E-2</v>
      </c>
    </row>
    <row r="89" spans="1:16" ht="84" x14ac:dyDescent="0.25">
      <c r="A89" s="35" t="s">
        <v>150</v>
      </c>
      <c r="B89" s="56" t="s">
        <v>151</v>
      </c>
      <c r="C89" s="46" t="s">
        <v>604</v>
      </c>
      <c r="D89" s="46" t="s">
        <v>72</v>
      </c>
      <c r="E89" s="47" t="s">
        <v>643</v>
      </c>
      <c r="F89" s="38" t="s">
        <v>612</v>
      </c>
      <c r="G89" s="59">
        <v>2</v>
      </c>
      <c r="H89" s="49">
        <v>0</v>
      </c>
      <c r="I89" s="50">
        <v>1552</v>
      </c>
      <c r="J89" s="62">
        <v>0</v>
      </c>
      <c r="K89" s="41">
        <v>1833.4234091935978</v>
      </c>
      <c r="L89" s="62">
        <v>1833.4234091935978</v>
      </c>
      <c r="M89" s="41">
        <v>0</v>
      </c>
      <c r="N89" s="41">
        <v>3666.8468183871955</v>
      </c>
      <c r="O89" s="41">
        <v>3666.8468183871955</v>
      </c>
      <c r="P89" s="42">
        <v>6.7572104022468969E-3</v>
      </c>
    </row>
    <row r="90" spans="1:16" ht="96" x14ac:dyDescent="0.25">
      <c r="A90" s="35" t="s">
        <v>152</v>
      </c>
      <c r="B90" s="56" t="s">
        <v>153</v>
      </c>
      <c r="C90" s="46" t="s">
        <v>604</v>
      </c>
      <c r="D90" s="46" t="s">
        <v>72</v>
      </c>
      <c r="E90" s="47" t="s">
        <v>644</v>
      </c>
      <c r="F90" s="38" t="s">
        <v>612</v>
      </c>
      <c r="G90" s="59">
        <v>2</v>
      </c>
      <c r="H90" s="49">
        <v>0</v>
      </c>
      <c r="I90" s="50">
        <v>1552</v>
      </c>
      <c r="J90" s="62">
        <v>0</v>
      </c>
      <c r="K90" s="41">
        <v>1833.4234091935978</v>
      </c>
      <c r="L90" s="62">
        <v>1833.4234091935978</v>
      </c>
      <c r="M90" s="41">
        <v>0</v>
      </c>
      <c r="N90" s="41">
        <v>3666.8468183871955</v>
      </c>
      <c r="O90" s="41">
        <v>3666.8468183871955</v>
      </c>
      <c r="P90" s="42">
        <v>6.7572104022468969E-3</v>
      </c>
    </row>
    <row r="91" spans="1:16" ht="108" x14ac:dyDescent="0.25">
      <c r="A91" s="35" t="s">
        <v>154</v>
      </c>
      <c r="B91" s="56" t="s">
        <v>155</v>
      </c>
      <c r="C91" s="46" t="s">
        <v>604</v>
      </c>
      <c r="D91" s="46" t="s">
        <v>72</v>
      </c>
      <c r="E91" s="47" t="s">
        <v>645</v>
      </c>
      <c r="F91" s="38" t="s">
        <v>612</v>
      </c>
      <c r="G91" s="59">
        <v>2</v>
      </c>
      <c r="H91" s="49">
        <v>0</v>
      </c>
      <c r="I91" s="50">
        <v>1552</v>
      </c>
      <c r="J91" s="62">
        <v>0</v>
      </c>
      <c r="K91" s="41">
        <v>1833.4234091935978</v>
      </c>
      <c r="L91" s="62">
        <v>1833.4234091935978</v>
      </c>
      <c r="M91" s="41">
        <v>0</v>
      </c>
      <c r="N91" s="41">
        <v>3666.8468183871955</v>
      </c>
      <c r="O91" s="41">
        <v>3666.8468183871955</v>
      </c>
      <c r="P91" s="42">
        <v>6.7572104022468969E-3</v>
      </c>
    </row>
    <row r="92" spans="1:16" x14ac:dyDescent="0.25">
      <c r="A92" s="32" t="s">
        <v>156</v>
      </c>
      <c r="B92" s="87" t="s">
        <v>157</v>
      </c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33">
        <f t="shared" ref="M92:O92" si="15">SUM(M93,M96)</f>
        <v>0</v>
      </c>
      <c r="N92" s="33">
        <f t="shared" si="15"/>
        <v>36830.782859402367</v>
      </c>
      <c r="O92" s="33">
        <f t="shared" si="15"/>
        <v>36830.782859402367</v>
      </c>
      <c r="P92" s="34">
        <f t="shared" ref="P92:P93" si="16">O92/$N$1</f>
        <v>6.7871215075712754E-2</v>
      </c>
    </row>
    <row r="93" spans="1:16" x14ac:dyDescent="0.25">
      <c r="A93" s="63" t="s">
        <v>158</v>
      </c>
      <c r="B93" s="95" t="s">
        <v>129</v>
      </c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64">
        <f t="shared" ref="M93:O93" si="17">SUM(M94:M95)</f>
        <v>0</v>
      </c>
      <c r="N93" s="64">
        <f t="shared" si="17"/>
        <v>4642.6249987956435</v>
      </c>
      <c r="O93" s="64">
        <f t="shared" si="17"/>
        <v>4642.6249987956435</v>
      </c>
      <c r="P93" s="65">
        <f t="shared" si="16"/>
        <v>8.5553598198551233E-3</v>
      </c>
    </row>
    <row r="94" spans="1:16" ht="24" x14ac:dyDescent="0.25">
      <c r="A94" s="35" t="s">
        <v>159</v>
      </c>
      <c r="B94" s="56" t="s">
        <v>160</v>
      </c>
      <c r="C94" s="46" t="s">
        <v>604</v>
      </c>
      <c r="D94" s="46" t="s">
        <v>72</v>
      </c>
      <c r="E94" s="47" t="s">
        <v>646</v>
      </c>
      <c r="F94" s="38" t="s">
        <v>606</v>
      </c>
      <c r="G94" s="59">
        <v>1</v>
      </c>
      <c r="H94" s="49">
        <v>0</v>
      </c>
      <c r="I94" s="50">
        <v>890</v>
      </c>
      <c r="J94" s="62">
        <v>0</v>
      </c>
      <c r="K94" s="41">
        <v>1051.3832694473595</v>
      </c>
      <c r="L94" s="62">
        <v>1051.3832694473595</v>
      </c>
      <c r="M94" s="41">
        <v>0</v>
      </c>
      <c r="N94" s="41">
        <v>1051.3832694473595</v>
      </c>
      <c r="O94" s="41">
        <v>1051.3832694473595</v>
      </c>
      <c r="P94" s="42">
        <v>1.9374733434277505E-3</v>
      </c>
    </row>
    <row r="95" spans="1:16" ht="24" x14ac:dyDescent="0.25">
      <c r="A95" s="35" t="s">
        <v>161</v>
      </c>
      <c r="B95" s="56" t="s">
        <v>162</v>
      </c>
      <c r="C95" s="46" t="s">
        <v>604</v>
      </c>
      <c r="D95" s="46" t="s">
        <v>72</v>
      </c>
      <c r="E95" s="47" t="s">
        <v>647</v>
      </c>
      <c r="F95" s="38" t="s">
        <v>606</v>
      </c>
      <c r="G95" s="59">
        <v>2</v>
      </c>
      <c r="H95" s="49">
        <v>0</v>
      </c>
      <c r="I95" s="50">
        <v>1520</v>
      </c>
      <c r="J95" s="62">
        <v>0</v>
      </c>
      <c r="K95" s="41">
        <v>1795.620864674142</v>
      </c>
      <c r="L95" s="62">
        <v>1795.620864674142</v>
      </c>
      <c r="M95" s="41">
        <v>0</v>
      </c>
      <c r="N95" s="41">
        <v>3591.241729348284</v>
      </c>
      <c r="O95" s="41">
        <v>3591.241729348284</v>
      </c>
      <c r="P95" s="42">
        <v>6.6178864764273732E-3</v>
      </c>
    </row>
    <row r="96" spans="1:16" x14ac:dyDescent="0.25">
      <c r="A96" s="63" t="s">
        <v>163</v>
      </c>
      <c r="B96" s="95" t="s">
        <v>164</v>
      </c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64">
        <f t="shared" ref="M96:O96" si="18">SUM(M97:M99)</f>
        <v>0</v>
      </c>
      <c r="N96" s="64">
        <f t="shared" si="18"/>
        <v>32188.157860606723</v>
      </c>
      <c r="O96" s="64">
        <f t="shared" si="18"/>
        <v>32188.157860606723</v>
      </c>
      <c r="P96" s="65">
        <f>O96/$N$1</f>
        <v>5.9315855255857634E-2</v>
      </c>
    </row>
    <row r="97" spans="1:16" ht="24" x14ac:dyDescent="0.25">
      <c r="A97" s="35" t="s">
        <v>165</v>
      </c>
      <c r="B97" s="56" t="s">
        <v>166</v>
      </c>
      <c r="C97" s="46" t="s">
        <v>604</v>
      </c>
      <c r="D97" s="46" t="s">
        <v>72</v>
      </c>
      <c r="E97" s="47" t="s">
        <v>648</v>
      </c>
      <c r="F97" s="38" t="s">
        <v>612</v>
      </c>
      <c r="G97" s="59">
        <v>1</v>
      </c>
      <c r="H97" s="49">
        <v>0</v>
      </c>
      <c r="I97" s="50">
        <v>12180</v>
      </c>
      <c r="J97" s="62">
        <v>0</v>
      </c>
      <c r="K97" s="41">
        <v>14388.593507717796</v>
      </c>
      <c r="L97" s="62">
        <v>14388.593507717796</v>
      </c>
      <c r="M97" s="41">
        <v>0</v>
      </c>
      <c r="N97" s="41">
        <v>14388.593507717796</v>
      </c>
      <c r="O97" s="41">
        <v>14388.593507717796</v>
      </c>
      <c r="P97" s="42">
        <v>2.6515084632528094E-2</v>
      </c>
    </row>
    <row r="98" spans="1:16" ht="24" x14ac:dyDescent="0.25">
      <c r="A98" s="35" t="s">
        <v>167</v>
      </c>
      <c r="B98" s="56" t="s">
        <v>168</v>
      </c>
      <c r="C98" s="46" t="s">
        <v>604</v>
      </c>
      <c r="D98" s="46" t="s">
        <v>72</v>
      </c>
      <c r="E98" s="47" t="s">
        <v>649</v>
      </c>
      <c r="F98" s="38" t="s">
        <v>612</v>
      </c>
      <c r="G98" s="59">
        <v>1</v>
      </c>
      <c r="H98" s="49">
        <v>0</v>
      </c>
      <c r="I98" s="50">
        <v>14850</v>
      </c>
      <c r="J98" s="62">
        <v>0</v>
      </c>
      <c r="K98" s="41">
        <v>17542.743316059874</v>
      </c>
      <c r="L98" s="62">
        <v>17542.743316059874</v>
      </c>
      <c r="M98" s="41">
        <v>0</v>
      </c>
      <c r="N98" s="41">
        <v>17542.743316059874</v>
      </c>
      <c r="O98" s="41">
        <v>17542.743316059874</v>
      </c>
      <c r="P98" s="42">
        <v>3.2327504662811347E-2</v>
      </c>
    </row>
    <row r="99" spans="1:16" ht="24" x14ac:dyDescent="0.25">
      <c r="A99" s="35" t="s">
        <v>169</v>
      </c>
      <c r="B99" s="56" t="s">
        <v>170</v>
      </c>
      <c r="C99" s="46" t="s">
        <v>604</v>
      </c>
      <c r="D99" s="52" t="s">
        <v>72</v>
      </c>
      <c r="E99" s="47" t="s">
        <v>650</v>
      </c>
      <c r="F99" s="38" t="s">
        <v>606</v>
      </c>
      <c r="G99" s="59">
        <v>1</v>
      </c>
      <c r="H99" s="49">
        <v>0</v>
      </c>
      <c r="I99" s="50">
        <v>217.4</v>
      </c>
      <c r="J99" s="62">
        <v>0</v>
      </c>
      <c r="K99" s="41">
        <v>256.82103682905165</v>
      </c>
      <c r="L99" s="62">
        <v>256.82103682905165</v>
      </c>
      <c r="M99" s="41">
        <v>0</v>
      </c>
      <c r="N99" s="41">
        <v>256.82103682905165</v>
      </c>
      <c r="O99" s="41">
        <v>256.82103682905165</v>
      </c>
      <c r="P99" s="42">
        <v>4.7326596051819439E-4</v>
      </c>
    </row>
    <row r="100" spans="1:16" x14ac:dyDescent="0.25">
      <c r="A100" s="32" t="s">
        <v>171</v>
      </c>
      <c r="B100" s="87" t="s">
        <v>172</v>
      </c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33">
        <f t="shared" ref="M100:O100" si="19">M101</f>
        <v>0</v>
      </c>
      <c r="N100" s="33">
        <f t="shared" si="19"/>
        <v>17247.410937001627</v>
      </c>
      <c r="O100" s="33">
        <f t="shared" si="19"/>
        <v>17247.410937001627</v>
      </c>
      <c r="P100" s="34">
        <f t="shared" ref="P100:P101" si="20">O100/$N$1</f>
        <v>3.1783270577578827E-2</v>
      </c>
    </row>
    <row r="101" spans="1:16" x14ac:dyDescent="0.25">
      <c r="A101" s="63" t="s">
        <v>173</v>
      </c>
      <c r="B101" s="95" t="s">
        <v>129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64">
        <f t="shared" ref="M101:O101" si="21">SUM(M102)</f>
        <v>0</v>
      </c>
      <c r="N101" s="64">
        <f t="shared" si="21"/>
        <v>17247.410937001627</v>
      </c>
      <c r="O101" s="64">
        <f t="shared" si="21"/>
        <v>17247.410937001627</v>
      </c>
      <c r="P101" s="65">
        <f t="shared" si="20"/>
        <v>3.1783270577578827E-2</v>
      </c>
    </row>
    <row r="102" spans="1:16" ht="24" x14ac:dyDescent="0.25">
      <c r="A102" s="35" t="s">
        <v>174</v>
      </c>
      <c r="B102" s="56" t="s">
        <v>175</v>
      </c>
      <c r="C102" s="46" t="s">
        <v>604</v>
      </c>
      <c r="D102" s="52" t="s">
        <v>72</v>
      </c>
      <c r="E102" s="47" t="s">
        <v>651</v>
      </c>
      <c r="F102" s="38" t="s">
        <v>612</v>
      </c>
      <c r="G102" s="59">
        <v>1</v>
      </c>
      <c r="H102" s="49">
        <v>0</v>
      </c>
      <c r="I102" s="50">
        <v>14600</v>
      </c>
      <c r="J102" s="62">
        <v>0</v>
      </c>
      <c r="K102" s="41">
        <v>17247.410937001627</v>
      </c>
      <c r="L102" s="62">
        <v>17247.410937001627</v>
      </c>
      <c r="M102" s="41">
        <v>0</v>
      </c>
      <c r="N102" s="41">
        <v>17247.410937001627</v>
      </c>
      <c r="O102" s="41">
        <v>17247.410937001627</v>
      </c>
      <c r="P102" s="42">
        <v>3.1783270577578827E-2</v>
      </c>
    </row>
    <row r="103" spans="1:16" x14ac:dyDescent="0.25">
      <c r="A103" s="32" t="s">
        <v>176</v>
      </c>
      <c r="B103" s="87" t="s">
        <v>177</v>
      </c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33">
        <f t="shared" ref="M103:O103" si="22">SUM(M104,M106)</f>
        <v>0</v>
      </c>
      <c r="N103" s="33">
        <f t="shared" si="22"/>
        <v>9627.8355572988548</v>
      </c>
      <c r="O103" s="33">
        <f t="shared" si="22"/>
        <v>9627.8355572988548</v>
      </c>
      <c r="P103" s="34">
        <f t="shared" ref="P103:P104" si="23">O103/$N$1</f>
        <v>1.7742031178579965E-2</v>
      </c>
    </row>
    <row r="104" spans="1:16" x14ac:dyDescent="0.25">
      <c r="A104" s="63" t="s">
        <v>178</v>
      </c>
      <c r="B104" s="95" t="s">
        <v>129</v>
      </c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64">
        <f t="shared" ref="M104:O104" si="24">SUM(M105)</f>
        <v>0</v>
      </c>
      <c r="N104" s="64">
        <f t="shared" si="24"/>
        <v>8741.8384201241133</v>
      </c>
      <c r="O104" s="64">
        <f t="shared" si="24"/>
        <v>8741.8384201241133</v>
      </c>
      <c r="P104" s="65">
        <f t="shared" si="23"/>
        <v>1.6109328922882422E-2</v>
      </c>
    </row>
    <row r="105" spans="1:16" ht="48" x14ac:dyDescent="0.25">
      <c r="A105" s="35" t="s">
        <v>179</v>
      </c>
      <c r="B105" s="56" t="s">
        <v>180</v>
      </c>
      <c r="C105" s="46" t="s">
        <v>604</v>
      </c>
      <c r="D105" s="46" t="s">
        <v>72</v>
      </c>
      <c r="E105" s="47" t="s">
        <v>652</v>
      </c>
      <c r="F105" s="38" t="s">
        <v>612</v>
      </c>
      <c r="G105" s="59">
        <v>2</v>
      </c>
      <c r="H105" s="49">
        <v>0</v>
      </c>
      <c r="I105" s="50">
        <v>3700</v>
      </c>
      <c r="J105" s="62">
        <v>0</v>
      </c>
      <c r="K105" s="41">
        <v>4370.9192100620567</v>
      </c>
      <c r="L105" s="62">
        <v>4370.9192100620567</v>
      </c>
      <c r="M105" s="41">
        <v>0</v>
      </c>
      <c r="N105" s="41">
        <v>8741.8384201241133</v>
      </c>
      <c r="O105" s="41">
        <v>8741.8384201241133</v>
      </c>
      <c r="P105" s="42">
        <v>1.6109328922882422E-2</v>
      </c>
    </row>
    <row r="106" spans="1:16" x14ac:dyDescent="0.25">
      <c r="A106" s="63" t="s">
        <v>181</v>
      </c>
      <c r="B106" s="95" t="s">
        <v>164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64">
        <f t="shared" ref="M106:O106" si="25">SUM(M107)</f>
        <v>0</v>
      </c>
      <c r="N106" s="64">
        <f t="shared" si="25"/>
        <v>885.99713717474117</v>
      </c>
      <c r="O106" s="64">
        <f t="shared" si="25"/>
        <v>885.99713717474117</v>
      </c>
      <c r="P106" s="65">
        <f>O106/$N$1</f>
        <v>1.6327022556975428E-3</v>
      </c>
    </row>
    <row r="107" spans="1:16" x14ac:dyDescent="0.25">
      <c r="A107" s="35" t="s">
        <v>182</v>
      </c>
      <c r="B107" s="56" t="s">
        <v>183</v>
      </c>
      <c r="C107" s="46" t="s">
        <v>604</v>
      </c>
      <c r="D107" s="46" t="s">
        <v>72</v>
      </c>
      <c r="E107" s="47" t="s">
        <v>653</v>
      </c>
      <c r="F107" s="38" t="s">
        <v>612</v>
      </c>
      <c r="G107" s="66">
        <v>1</v>
      </c>
      <c r="H107" s="49">
        <v>0</v>
      </c>
      <c r="I107" s="50">
        <v>750</v>
      </c>
      <c r="J107" s="62">
        <v>0</v>
      </c>
      <c r="K107" s="41">
        <v>885.99713717474117</v>
      </c>
      <c r="L107" s="62">
        <v>885.99713717474117</v>
      </c>
      <c r="M107" s="41">
        <v>0</v>
      </c>
      <c r="N107" s="41">
        <v>885.99713717474117</v>
      </c>
      <c r="O107" s="41">
        <v>885.99713717474117</v>
      </c>
      <c r="P107" s="42">
        <v>1.6327022556975428E-3</v>
      </c>
    </row>
    <row r="108" spans="1:16" ht="15.75" x14ac:dyDescent="0.25">
      <c r="A108" s="29" t="s">
        <v>184</v>
      </c>
      <c r="B108" s="86" t="s">
        <v>185</v>
      </c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30">
        <f>SUM(M109)</f>
        <v>0</v>
      </c>
      <c r="N108" s="30">
        <f t="shared" ref="N108:O108" si="26">SUM(N109,N442)</f>
        <v>107905.08113328836</v>
      </c>
      <c r="O108" s="30">
        <f t="shared" si="26"/>
        <v>107905.08113328836</v>
      </c>
      <c r="P108" s="31">
        <f t="shared" ref="P108:P109" si="27">O108/$N$1</f>
        <v>0.19884586752654451</v>
      </c>
    </row>
    <row r="109" spans="1:16" x14ac:dyDescent="0.25">
      <c r="A109" s="32" t="s">
        <v>186</v>
      </c>
      <c r="B109" s="87" t="s">
        <v>187</v>
      </c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33">
        <f t="shared" ref="M109:O109" si="28">SUM(M110:M441)</f>
        <v>0</v>
      </c>
      <c r="N109" s="33">
        <f t="shared" si="28"/>
        <v>79774.317629135461</v>
      </c>
      <c r="O109" s="33">
        <f t="shared" si="28"/>
        <v>79774.317629135461</v>
      </c>
      <c r="P109" s="34">
        <f t="shared" si="27"/>
        <v>0.14700691782724526</v>
      </c>
    </row>
    <row r="110" spans="1:16" ht="24" x14ac:dyDescent="0.25">
      <c r="A110" s="35" t="s">
        <v>188</v>
      </c>
      <c r="B110" s="67">
        <v>42243</v>
      </c>
      <c r="C110" s="46" t="s">
        <v>577</v>
      </c>
      <c r="D110" s="58" t="s">
        <v>189</v>
      </c>
      <c r="E110" s="47" t="s">
        <v>654</v>
      </c>
      <c r="F110" s="38" t="s">
        <v>612</v>
      </c>
      <c r="G110" s="66">
        <v>21.336099999999998</v>
      </c>
      <c r="H110" s="49">
        <v>0</v>
      </c>
      <c r="I110" s="50">
        <v>526.82000000000005</v>
      </c>
      <c r="J110" s="60">
        <v>0</v>
      </c>
      <c r="K110" s="41">
        <v>622.34801574186292</v>
      </c>
      <c r="L110" s="60">
        <v>622.34801574186292</v>
      </c>
      <c r="M110" s="41">
        <v>0</v>
      </c>
      <c r="N110" s="41">
        <v>13278.47949866996</v>
      </c>
      <c r="O110" s="41">
        <v>13278.47949866996</v>
      </c>
      <c r="P110" s="42">
        <v>2.4469383161715805E-2</v>
      </c>
    </row>
    <row r="111" spans="1:16" ht="36" x14ac:dyDescent="0.25">
      <c r="A111" s="35" t="s">
        <v>190</v>
      </c>
      <c r="B111" s="56">
        <v>1018</v>
      </c>
      <c r="C111" s="46" t="s">
        <v>577</v>
      </c>
      <c r="D111" s="52" t="s">
        <v>189</v>
      </c>
      <c r="E111" s="47" t="s">
        <v>655</v>
      </c>
      <c r="F111" s="38" t="s">
        <v>619</v>
      </c>
      <c r="G111" s="59">
        <v>98.719899999999996</v>
      </c>
      <c r="H111" s="49">
        <v>0</v>
      </c>
      <c r="I111" s="50">
        <v>48.66</v>
      </c>
      <c r="J111" s="62">
        <v>0</v>
      </c>
      <c r="K111" s="41">
        <v>57.483494259897199</v>
      </c>
      <c r="L111" s="62">
        <v>57.483494259897199</v>
      </c>
      <c r="M111" s="41">
        <v>0</v>
      </c>
      <c r="N111" s="41">
        <v>5674.7648049876252</v>
      </c>
      <c r="O111" s="41">
        <v>5674.7648049876252</v>
      </c>
      <c r="P111" s="42">
        <v>1.045737159738586E-2</v>
      </c>
    </row>
    <row r="112" spans="1:16" ht="24" x14ac:dyDescent="0.25">
      <c r="A112" s="35" t="s">
        <v>191</v>
      </c>
      <c r="B112" s="56">
        <v>39599</v>
      </c>
      <c r="C112" s="46" t="s">
        <v>577</v>
      </c>
      <c r="D112" s="52" t="s">
        <v>189</v>
      </c>
      <c r="E112" s="47" t="s">
        <v>656</v>
      </c>
      <c r="F112" s="38" t="s">
        <v>619</v>
      </c>
      <c r="G112" s="59">
        <v>287.21690000000001</v>
      </c>
      <c r="H112" s="49">
        <v>0</v>
      </c>
      <c r="I112" s="50">
        <v>9.92</v>
      </c>
      <c r="J112" s="62">
        <v>0</v>
      </c>
      <c r="K112" s="41">
        <v>11.718788801031243</v>
      </c>
      <c r="L112" s="62">
        <v>11.718788801031243</v>
      </c>
      <c r="M112" s="41">
        <v>0</v>
      </c>
      <c r="N112" s="41">
        <v>3365.8341911869106</v>
      </c>
      <c r="O112" s="41">
        <v>3365.8341911869106</v>
      </c>
      <c r="P112" s="42">
        <v>6.2025088408055994E-3</v>
      </c>
    </row>
    <row r="113" spans="1:16" ht="24" x14ac:dyDescent="0.25">
      <c r="A113" s="35" t="s">
        <v>192</v>
      </c>
      <c r="B113" s="56">
        <v>42244</v>
      </c>
      <c r="C113" s="46" t="s">
        <v>577</v>
      </c>
      <c r="D113" s="52" t="s">
        <v>189</v>
      </c>
      <c r="E113" s="47" t="s">
        <v>657</v>
      </c>
      <c r="F113" s="38" t="s">
        <v>612</v>
      </c>
      <c r="G113" s="59">
        <v>11.4887</v>
      </c>
      <c r="H113" s="49">
        <v>0</v>
      </c>
      <c r="I113" s="50">
        <v>213.88</v>
      </c>
      <c r="J113" s="62">
        <v>0</v>
      </c>
      <c r="K113" s="41">
        <v>252.6627569319115</v>
      </c>
      <c r="L113" s="62">
        <v>252.6627569319115</v>
      </c>
      <c r="M113" s="41">
        <v>0</v>
      </c>
      <c r="N113" s="41">
        <v>2902.7666155636516</v>
      </c>
      <c r="O113" s="41">
        <v>2902.7666155636516</v>
      </c>
      <c r="P113" s="42">
        <v>5.3491748473444272E-3</v>
      </c>
    </row>
    <row r="114" spans="1:16" x14ac:dyDescent="0.25">
      <c r="A114" s="35" t="s">
        <v>193</v>
      </c>
      <c r="B114" s="56" t="s">
        <v>194</v>
      </c>
      <c r="C114" s="46" t="s">
        <v>604</v>
      </c>
      <c r="D114" s="52" t="s">
        <v>72</v>
      </c>
      <c r="E114" s="47" t="s">
        <v>658</v>
      </c>
      <c r="F114" s="38" t="s">
        <v>612</v>
      </c>
      <c r="G114" s="59">
        <v>5.4707999999999997</v>
      </c>
      <c r="H114" s="49">
        <v>0</v>
      </c>
      <c r="I114" s="50">
        <v>449.9</v>
      </c>
      <c r="J114" s="62">
        <v>0</v>
      </c>
      <c r="K114" s="41">
        <v>531.48014935322135</v>
      </c>
      <c r="L114" s="62">
        <v>531.48014935322135</v>
      </c>
      <c r="M114" s="41">
        <v>0</v>
      </c>
      <c r="N114" s="41">
        <v>2907.6216010816033</v>
      </c>
      <c r="O114" s="41">
        <v>2907.6216010816033</v>
      </c>
      <c r="P114" s="42">
        <v>5.3581215419486738E-3</v>
      </c>
    </row>
    <row r="115" spans="1:16" x14ac:dyDescent="0.25">
      <c r="A115" s="35" t="s">
        <v>195</v>
      </c>
      <c r="B115" s="56">
        <v>39387</v>
      </c>
      <c r="C115" s="46" t="s">
        <v>577</v>
      </c>
      <c r="D115" s="52" t="s">
        <v>189</v>
      </c>
      <c r="E115" s="47" t="s">
        <v>659</v>
      </c>
      <c r="F115" s="38" t="s">
        <v>612</v>
      </c>
      <c r="G115" s="59">
        <v>145.5232</v>
      </c>
      <c r="H115" s="49">
        <v>0</v>
      </c>
      <c r="I115" s="50">
        <v>15.91</v>
      </c>
      <c r="J115" s="62">
        <v>0</v>
      </c>
      <c r="K115" s="41">
        <v>18.794952603266843</v>
      </c>
      <c r="L115" s="62">
        <v>18.794952603266843</v>
      </c>
      <c r="M115" s="41">
        <v>0</v>
      </c>
      <c r="N115" s="41">
        <v>2735.1016466757214</v>
      </c>
      <c r="O115" s="41">
        <v>2735.1016466757214</v>
      </c>
      <c r="P115" s="42">
        <v>5.0402043536273674E-3</v>
      </c>
    </row>
    <row r="116" spans="1:16" x14ac:dyDescent="0.25">
      <c r="A116" s="35" t="s">
        <v>196</v>
      </c>
      <c r="B116" s="56">
        <v>5104</v>
      </c>
      <c r="C116" s="46" t="s">
        <v>577</v>
      </c>
      <c r="D116" s="52" t="s">
        <v>189</v>
      </c>
      <c r="E116" s="47" t="s">
        <v>660</v>
      </c>
      <c r="F116" s="38" t="s">
        <v>661</v>
      </c>
      <c r="G116" s="59">
        <v>27.353999999999999</v>
      </c>
      <c r="H116" s="49">
        <v>0</v>
      </c>
      <c r="I116" s="50">
        <v>74.08</v>
      </c>
      <c r="J116" s="62">
        <v>0</v>
      </c>
      <c r="K116" s="41">
        <v>87.512890562539766</v>
      </c>
      <c r="L116" s="62">
        <v>87.512890562539766</v>
      </c>
      <c r="M116" s="41">
        <v>0</v>
      </c>
      <c r="N116" s="41">
        <v>2393.8276084477129</v>
      </c>
      <c r="O116" s="41">
        <v>2393.8276084477129</v>
      </c>
      <c r="P116" s="42">
        <v>4.4113096668988421E-3</v>
      </c>
    </row>
    <row r="117" spans="1:16" x14ac:dyDescent="0.25">
      <c r="A117" s="35" t="s">
        <v>197</v>
      </c>
      <c r="B117" s="56">
        <v>4221</v>
      </c>
      <c r="C117" s="46" t="s">
        <v>577</v>
      </c>
      <c r="D117" s="52" t="s">
        <v>189</v>
      </c>
      <c r="E117" s="47" t="s">
        <v>662</v>
      </c>
      <c r="F117" s="38" t="s">
        <v>663</v>
      </c>
      <c r="G117" s="59">
        <v>285.88639999999998</v>
      </c>
      <c r="H117" s="49">
        <v>0</v>
      </c>
      <c r="I117" s="50">
        <v>5.82</v>
      </c>
      <c r="J117" s="62">
        <v>0</v>
      </c>
      <c r="K117" s="41">
        <v>6.8753377844759918</v>
      </c>
      <c r="L117" s="62">
        <v>6.8753377844759918</v>
      </c>
      <c r="M117" s="41">
        <v>0</v>
      </c>
      <c r="N117" s="41">
        <v>1965.5655679878171</v>
      </c>
      <c r="O117" s="41">
        <v>1965.5655679878171</v>
      </c>
      <c r="P117" s="42">
        <v>3.6221147923892198E-3</v>
      </c>
    </row>
    <row r="118" spans="1:16" ht="24" x14ac:dyDescent="0.25">
      <c r="A118" s="35" t="s">
        <v>198</v>
      </c>
      <c r="B118" s="56">
        <v>43433</v>
      </c>
      <c r="C118" s="46" t="s">
        <v>577</v>
      </c>
      <c r="D118" s="52" t="s">
        <v>189</v>
      </c>
      <c r="E118" s="47" t="s">
        <v>664</v>
      </c>
      <c r="F118" s="38" t="s">
        <v>612</v>
      </c>
      <c r="G118" s="59">
        <v>2.4619</v>
      </c>
      <c r="H118" s="49">
        <v>0</v>
      </c>
      <c r="I118" s="50">
        <v>678.31</v>
      </c>
      <c r="J118" s="62">
        <v>0</v>
      </c>
      <c r="K118" s="41">
        <v>801.30762415599816</v>
      </c>
      <c r="L118" s="62">
        <v>801.30762415599816</v>
      </c>
      <c r="M118" s="41">
        <v>0</v>
      </c>
      <c r="N118" s="41">
        <v>1972.7392399096518</v>
      </c>
      <c r="O118" s="41">
        <v>1972.7392399096518</v>
      </c>
      <c r="P118" s="42">
        <v>3.6353343275739073E-3</v>
      </c>
    </row>
    <row r="119" spans="1:16" ht="24" x14ac:dyDescent="0.25">
      <c r="A119" s="35" t="s">
        <v>199</v>
      </c>
      <c r="B119" s="56">
        <v>157</v>
      </c>
      <c r="C119" s="46" t="s">
        <v>577</v>
      </c>
      <c r="D119" s="52" t="s">
        <v>189</v>
      </c>
      <c r="E119" s="47" t="s">
        <v>665</v>
      </c>
      <c r="F119" s="38" t="s">
        <v>661</v>
      </c>
      <c r="G119" s="59">
        <v>11.598100000000001</v>
      </c>
      <c r="H119" s="49">
        <v>0</v>
      </c>
      <c r="I119" s="50">
        <v>145.5</v>
      </c>
      <c r="J119" s="62">
        <v>0</v>
      </c>
      <c r="K119" s="41">
        <v>171.88344461189979</v>
      </c>
      <c r="L119" s="62">
        <v>171.88344461189979</v>
      </c>
      <c r="M119" s="41">
        <v>0</v>
      </c>
      <c r="N119" s="41">
        <v>1993.521378953275</v>
      </c>
      <c r="O119" s="41">
        <v>1993.521378953275</v>
      </c>
      <c r="P119" s="42">
        <v>3.6736313421703E-3</v>
      </c>
    </row>
    <row r="120" spans="1:16" x14ac:dyDescent="0.25">
      <c r="A120" s="35" t="s">
        <v>200</v>
      </c>
      <c r="B120" s="56">
        <v>12295</v>
      </c>
      <c r="C120" s="46" t="s">
        <v>577</v>
      </c>
      <c r="D120" s="52" t="s">
        <v>189</v>
      </c>
      <c r="E120" s="47" t="s">
        <v>666</v>
      </c>
      <c r="F120" s="38" t="s">
        <v>612</v>
      </c>
      <c r="G120" s="59">
        <v>337.8218</v>
      </c>
      <c r="H120" s="49">
        <v>0</v>
      </c>
      <c r="I120" s="50">
        <v>3.84</v>
      </c>
      <c r="J120" s="62">
        <v>0</v>
      </c>
      <c r="K120" s="41">
        <v>4.5363053423346749</v>
      </c>
      <c r="L120" s="62">
        <v>4.5363053423346749</v>
      </c>
      <c r="M120" s="41">
        <v>0</v>
      </c>
      <c r="N120" s="41">
        <v>1532.462836097116</v>
      </c>
      <c r="O120" s="41">
        <v>1532.462836097116</v>
      </c>
      <c r="P120" s="42">
        <v>2.823999564205077E-3</v>
      </c>
    </row>
    <row r="121" spans="1:16" ht="36" x14ac:dyDescent="0.25">
      <c r="A121" s="35" t="s">
        <v>201</v>
      </c>
      <c r="B121" s="56">
        <v>42440</v>
      </c>
      <c r="C121" s="46" t="s">
        <v>577</v>
      </c>
      <c r="D121" s="52" t="s">
        <v>189</v>
      </c>
      <c r="E121" s="47" t="s">
        <v>667</v>
      </c>
      <c r="F121" s="38" t="s">
        <v>612</v>
      </c>
      <c r="G121" s="59">
        <v>1.0942000000000001</v>
      </c>
      <c r="H121" s="49">
        <v>0</v>
      </c>
      <c r="I121" s="50">
        <v>1225.03</v>
      </c>
      <c r="J121" s="62">
        <v>0</v>
      </c>
      <c r="K121" s="41">
        <v>1447.1640972708974</v>
      </c>
      <c r="L121" s="62">
        <v>1447.1640972708974</v>
      </c>
      <c r="M121" s="41">
        <v>0</v>
      </c>
      <c r="N121" s="41">
        <v>1583.4869552338159</v>
      </c>
      <c r="O121" s="41">
        <v>1583.4869552338159</v>
      </c>
      <c r="P121" s="42">
        <v>2.9180260468132709E-3</v>
      </c>
    </row>
    <row r="122" spans="1:16" ht="24" x14ac:dyDescent="0.25">
      <c r="A122" s="35" t="s">
        <v>202</v>
      </c>
      <c r="B122" s="56">
        <v>12565</v>
      </c>
      <c r="C122" s="46" t="s">
        <v>577</v>
      </c>
      <c r="D122" s="52" t="s">
        <v>189</v>
      </c>
      <c r="E122" s="47" t="s">
        <v>668</v>
      </c>
      <c r="F122" s="38" t="s">
        <v>612</v>
      </c>
      <c r="G122" s="59">
        <v>2.1882999999999999</v>
      </c>
      <c r="H122" s="49">
        <v>0</v>
      </c>
      <c r="I122" s="50">
        <v>500.51</v>
      </c>
      <c r="J122" s="62">
        <v>0</v>
      </c>
      <c r="K122" s="41">
        <v>591.2672361697729</v>
      </c>
      <c r="L122" s="62">
        <v>591.2672361697729</v>
      </c>
      <c r="M122" s="41">
        <v>0</v>
      </c>
      <c r="N122" s="41">
        <v>1293.870092910314</v>
      </c>
      <c r="O122" s="41">
        <v>1293.870092910314</v>
      </c>
      <c r="P122" s="42">
        <v>2.384324430223999E-3</v>
      </c>
    </row>
    <row r="123" spans="1:16" x14ac:dyDescent="0.25">
      <c r="A123" s="35" t="s">
        <v>203</v>
      </c>
      <c r="B123" s="56" t="s">
        <v>204</v>
      </c>
      <c r="C123" s="46" t="s">
        <v>604</v>
      </c>
      <c r="D123" s="52" t="s">
        <v>72</v>
      </c>
      <c r="E123" s="47" t="s">
        <v>669</v>
      </c>
      <c r="F123" s="38" t="s">
        <v>619</v>
      </c>
      <c r="G123" s="59">
        <v>1.3676999999999999</v>
      </c>
      <c r="H123" s="49">
        <v>0</v>
      </c>
      <c r="I123" s="50">
        <v>756.58</v>
      </c>
      <c r="J123" s="62">
        <v>0</v>
      </c>
      <c r="K123" s="41">
        <v>893.77028539155424</v>
      </c>
      <c r="L123" s="62">
        <v>893.77028539155424</v>
      </c>
      <c r="M123" s="41">
        <v>0</v>
      </c>
      <c r="N123" s="41">
        <v>1222.4096193300286</v>
      </c>
      <c r="O123" s="41">
        <v>1222.4096193300286</v>
      </c>
      <c r="P123" s="42">
        <v>2.2526381397018932E-3</v>
      </c>
    </row>
    <row r="124" spans="1:16" x14ac:dyDescent="0.25">
      <c r="A124" s="35" t="s">
        <v>205</v>
      </c>
      <c r="B124" s="56" t="s">
        <v>206</v>
      </c>
      <c r="C124" s="46" t="s">
        <v>604</v>
      </c>
      <c r="D124" s="52" t="s">
        <v>72</v>
      </c>
      <c r="E124" s="47" t="s">
        <v>670</v>
      </c>
      <c r="F124" s="38" t="s">
        <v>612</v>
      </c>
      <c r="G124" s="59">
        <v>0.8206</v>
      </c>
      <c r="H124" s="49">
        <v>0</v>
      </c>
      <c r="I124" s="50">
        <v>1249.9000000000001</v>
      </c>
      <c r="J124" s="62">
        <v>0</v>
      </c>
      <c r="K124" s="41">
        <v>1476.5437623396122</v>
      </c>
      <c r="L124" s="62">
        <v>1476.5437623396122</v>
      </c>
      <c r="M124" s="41">
        <v>0</v>
      </c>
      <c r="N124" s="41">
        <v>1211.6518113758857</v>
      </c>
      <c r="O124" s="41">
        <v>1211.6518113758857</v>
      </c>
      <c r="P124" s="42">
        <v>2.2328138123128695E-3</v>
      </c>
    </row>
    <row r="125" spans="1:16" x14ac:dyDescent="0.25">
      <c r="A125" s="35" t="s">
        <v>207</v>
      </c>
      <c r="B125" s="56">
        <v>37372</v>
      </c>
      <c r="C125" s="46" t="s">
        <v>577</v>
      </c>
      <c r="D125" s="52" t="s">
        <v>189</v>
      </c>
      <c r="E125" s="47" t="s">
        <v>671</v>
      </c>
      <c r="F125" s="38" t="s">
        <v>579</v>
      </c>
      <c r="G125" s="59">
        <v>961.41750000000002</v>
      </c>
      <c r="H125" s="49">
        <v>0</v>
      </c>
      <c r="I125" s="50">
        <v>1.1399999999999999</v>
      </c>
      <c r="J125" s="62">
        <v>0</v>
      </c>
      <c r="K125" s="41">
        <v>1.3467156485056064</v>
      </c>
      <c r="L125" s="62">
        <v>1.3467156485056064</v>
      </c>
      <c r="M125" s="41">
        <v>0</v>
      </c>
      <c r="N125" s="41">
        <v>1294.7559919971388</v>
      </c>
      <c r="O125" s="41">
        <v>1294.7559919971388</v>
      </c>
      <c r="P125" s="42">
        <v>2.3859569517939798E-3</v>
      </c>
    </row>
    <row r="126" spans="1:16" ht="24" x14ac:dyDescent="0.25">
      <c r="A126" s="35" t="s">
        <v>208</v>
      </c>
      <c r="B126" s="56">
        <v>39515</v>
      </c>
      <c r="C126" s="46" t="s">
        <v>577</v>
      </c>
      <c r="D126" s="52" t="s">
        <v>189</v>
      </c>
      <c r="E126" s="47" t="s">
        <v>672</v>
      </c>
      <c r="F126" s="38" t="s">
        <v>612</v>
      </c>
      <c r="G126" s="59">
        <v>23.5518</v>
      </c>
      <c r="H126" s="49">
        <v>0</v>
      </c>
      <c r="I126" s="50">
        <v>43.22</v>
      </c>
      <c r="J126" s="62">
        <v>0</v>
      </c>
      <c r="K126" s="41">
        <v>51.057061691589752</v>
      </c>
      <c r="L126" s="62">
        <v>51.057061691589752</v>
      </c>
      <c r="M126" s="41">
        <v>0</v>
      </c>
      <c r="N126" s="41">
        <v>1202.4857055479836</v>
      </c>
      <c r="O126" s="41">
        <v>1202.4857055479836</v>
      </c>
      <c r="P126" s="42">
        <v>2.2159226497647602E-3</v>
      </c>
    </row>
    <row r="127" spans="1:16" ht="24" x14ac:dyDescent="0.25">
      <c r="A127" s="35" t="s">
        <v>209</v>
      </c>
      <c r="B127" s="56">
        <v>39510</v>
      </c>
      <c r="C127" s="46" t="s">
        <v>577</v>
      </c>
      <c r="D127" s="52" t="s">
        <v>189</v>
      </c>
      <c r="E127" s="47" t="s">
        <v>673</v>
      </c>
      <c r="F127" s="38" t="s">
        <v>612</v>
      </c>
      <c r="G127" s="59">
        <v>2.4619</v>
      </c>
      <c r="H127" s="49">
        <v>0</v>
      </c>
      <c r="I127" s="50">
        <v>313.97000000000003</v>
      </c>
      <c r="J127" s="62">
        <v>0</v>
      </c>
      <c r="K127" s="41">
        <v>370.90202821167134</v>
      </c>
      <c r="L127" s="62">
        <v>370.90202821167134</v>
      </c>
      <c r="M127" s="41">
        <v>0</v>
      </c>
      <c r="N127" s="41">
        <v>913.12370325431368</v>
      </c>
      <c r="O127" s="41">
        <v>913.12370325431368</v>
      </c>
      <c r="P127" s="42">
        <v>1.6826906854216803E-3</v>
      </c>
    </row>
    <row r="128" spans="1:16" ht="24" x14ac:dyDescent="0.25">
      <c r="A128" s="35" t="s">
        <v>210</v>
      </c>
      <c r="B128" s="56">
        <v>371</v>
      </c>
      <c r="C128" s="46" t="s">
        <v>577</v>
      </c>
      <c r="D128" s="52" t="s">
        <v>189</v>
      </c>
      <c r="E128" s="47" t="s">
        <v>674</v>
      </c>
      <c r="F128" s="38" t="s">
        <v>661</v>
      </c>
      <c r="G128" s="59">
        <v>1033.981</v>
      </c>
      <c r="H128" s="49">
        <v>0</v>
      </c>
      <c r="I128" s="50">
        <v>0.79</v>
      </c>
      <c r="J128" s="62">
        <v>0</v>
      </c>
      <c r="K128" s="41">
        <v>0.93325031782406076</v>
      </c>
      <c r="L128" s="62">
        <v>0.93325031782406076</v>
      </c>
      <c r="M128" s="41">
        <v>0</v>
      </c>
      <c r="N128" s="41">
        <v>964.96309687404016</v>
      </c>
      <c r="O128" s="41">
        <v>964.96309687404016</v>
      </c>
      <c r="P128" s="42">
        <v>1.7782195436376492E-3</v>
      </c>
    </row>
    <row r="129" spans="1:16" ht="24" x14ac:dyDescent="0.25">
      <c r="A129" s="35" t="s">
        <v>211</v>
      </c>
      <c r="B129" s="56" t="s">
        <v>212</v>
      </c>
      <c r="C129" s="46" t="s">
        <v>604</v>
      </c>
      <c r="D129" s="52" t="s">
        <v>72</v>
      </c>
      <c r="E129" s="47" t="s">
        <v>675</v>
      </c>
      <c r="F129" s="38" t="s">
        <v>612</v>
      </c>
      <c r="G129" s="59">
        <v>0.8206</v>
      </c>
      <c r="H129" s="49">
        <v>0</v>
      </c>
      <c r="I129" s="50">
        <v>667.08</v>
      </c>
      <c r="J129" s="62">
        <v>0</v>
      </c>
      <c r="K129" s="41">
        <v>788.04129368870178</v>
      </c>
      <c r="L129" s="62">
        <v>788.04129368870178</v>
      </c>
      <c r="M129" s="41">
        <v>0</v>
      </c>
      <c r="N129" s="41">
        <v>646.66668560094865</v>
      </c>
      <c r="O129" s="41">
        <v>646.66668560094865</v>
      </c>
      <c r="P129" s="42">
        <v>1.1916676837488349E-3</v>
      </c>
    </row>
    <row r="130" spans="1:16" x14ac:dyDescent="0.25">
      <c r="A130" s="35" t="s">
        <v>213</v>
      </c>
      <c r="B130" s="56">
        <v>34639</v>
      </c>
      <c r="C130" s="46" t="s">
        <v>577</v>
      </c>
      <c r="D130" s="52" t="s">
        <v>189</v>
      </c>
      <c r="E130" s="47" t="s">
        <v>676</v>
      </c>
      <c r="F130" s="38" t="s">
        <v>612</v>
      </c>
      <c r="G130" s="59">
        <v>0.54710000000000003</v>
      </c>
      <c r="H130" s="49">
        <v>0</v>
      </c>
      <c r="I130" s="50">
        <v>1013.46</v>
      </c>
      <c r="J130" s="62">
        <v>0</v>
      </c>
      <c r="K130" s="41">
        <v>1197.2302115214843</v>
      </c>
      <c r="L130" s="62">
        <v>1197.2302115214843</v>
      </c>
      <c r="M130" s="41">
        <v>0</v>
      </c>
      <c r="N130" s="41">
        <v>655.0046487234041</v>
      </c>
      <c r="O130" s="41">
        <v>655.0046487234041</v>
      </c>
      <c r="P130" s="42">
        <v>1.2070327573216076E-3</v>
      </c>
    </row>
    <row r="131" spans="1:16" ht="36" x14ac:dyDescent="0.25">
      <c r="A131" s="35" t="s">
        <v>214</v>
      </c>
      <c r="B131" s="56">
        <v>3081</v>
      </c>
      <c r="C131" s="46" t="s">
        <v>577</v>
      </c>
      <c r="D131" s="52" t="s">
        <v>189</v>
      </c>
      <c r="E131" s="47" t="s">
        <v>677</v>
      </c>
      <c r="F131" s="38" t="s">
        <v>678</v>
      </c>
      <c r="G131" s="59">
        <v>4.1031000000000004</v>
      </c>
      <c r="H131" s="49">
        <v>0</v>
      </c>
      <c r="I131" s="50">
        <v>150.16</v>
      </c>
      <c r="J131" s="62">
        <v>0</v>
      </c>
      <c r="K131" s="41">
        <v>177.38844015754552</v>
      </c>
      <c r="L131" s="62">
        <v>177.38844015754552</v>
      </c>
      <c r="M131" s="41">
        <v>0</v>
      </c>
      <c r="N131" s="41">
        <v>727.8425088104251</v>
      </c>
      <c r="O131" s="41">
        <v>727.8425088104251</v>
      </c>
      <c r="P131" s="42">
        <v>1.341257275070593E-3</v>
      </c>
    </row>
    <row r="132" spans="1:16" x14ac:dyDescent="0.25">
      <c r="A132" s="35" t="s">
        <v>215</v>
      </c>
      <c r="B132" s="56">
        <v>7356</v>
      </c>
      <c r="C132" s="46" t="s">
        <v>577</v>
      </c>
      <c r="D132" s="52" t="s">
        <v>189</v>
      </c>
      <c r="E132" s="47" t="s">
        <v>679</v>
      </c>
      <c r="F132" s="38" t="s">
        <v>663</v>
      </c>
      <c r="G132" s="59">
        <v>19.9329</v>
      </c>
      <c r="H132" s="49">
        <v>0</v>
      </c>
      <c r="I132" s="50">
        <v>26.61</v>
      </c>
      <c r="J132" s="62">
        <v>0</v>
      </c>
      <c r="K132" s="41">
        <v>31.435178426959816</v>
      </c>
      <c r="L132" s="62">
        <v>31.435178426959816</v>
      </c>
      <c r="M132" s="41">
        <v>0</v>
      </c>
      <c r="N132" s="41">
        <v>626.5942680667473</v>
      </c>
      <c r="O132" s="41">
        <v>626.5942680667473</v>
      </c>
      <c r="P132" s="42">
        <v>1.1546785333212191E-3</v>
      </c>
    </row>
    <row r="133" spans="1:16" x14ac:dyDescent="0.25">
      <c r="A133" s="35" t="s">
        <v>216</v>
      </c>
      <c r="B133" s="56">
        <v>39390</v>
      </c>
      <c r="C133" s="46" t="s">
        <v>577</v>
      </c>
      <c r="D133" s="52" t="s">
        <v>189</v>
      </c>
      <c r="E133" s="47" t="s">
        <v>680</v>
      </c>
      <c r="F133" s="38" t="s">
        <v>612</v>
      </c>
      <c r="G133" s="59">
        <v>11.2151</v>
      </c>
      <c r="H133" s="49">
        <v>0</v>
      </c>
      <c r="I133" s="50">
        <v>43.37</v>
      </c>
      <c r="J133" s="62">
        <v>0</v>
      </c>
      <c r="K133" s="41">
        <v>51.234261119024694</v>
      </c>
      <c r="L133" s="62">
        <v>51.234261119024694</v>
      </c>
      <c r="M133" s="41">
        <v>0</v>
      </c>
      <c r="N133" s="41">
        <v>574.59736187597377</v>
      </c>
      <c r="O133" s="41">
        <v>574.59736187597377</v>
      </c>
      <c r="P133" s="42">
        <v>1.0588594132982321E-3</v>
      </c>
    </row>
    <row r="134" spans="1:16" x14ac:dyDescent="0.25">
      <c r="A134" s="35" t="s">
        <v>217</v>
      </c>
      <c r="B134" s="56" t="s">
        <v>218</v>
      </c>
      <c r="C134" s="46" t="s">
        <v>604</v>
      </c>
      <c r="D134" s="52" t="s">
        <v>72</v>
      </c>
      <c r="E134" s="47" t="s">
        <v>681</v>
      </c>
      <c r="F134" s="38" t="s">
        <v>612</v>
      </c>
      <c r="G134" s="59">
        <v>2.4619</v>
      </c>
      <c r="H134" s="49">
        <v>0</v>
      </c>
      <c r="I134" s="50">
        <v>199.9</v>
      </c>
      <c r="J134" s="62">
        <v>0</v>
      </c>
      <c r="K134" s="41">
        <v>236.14777029497435</v>
      </c>
      <c r="L134" s="62">
        <v>236.14777029497435</v>
      </c>
      <c r="M134" s="41">
        <v>0</v>
      </c>
      <c r="N134" s="41">
        <v>581.37219568919738</v>
      </c>
      <c r="O134" s="41">
        <v>581.37219568919738</v>
      </c>
      <c r="P134" s="42">
        <v>1.071343975589368E-3</v>
      </c>
    </row>
    <row r="135" spans="1:16" ht="24" x14ac:dyDescent="0.25">
      <c r="A135" s="35" t="s">
        <v>219</v>
      </c>
      <c r="B135" s="56" t="s">
        <v>220</v>
      </c>
      <c r="C135" s="46" t="s">
        <v>604</v>
      </c>
      <c r="D135" s="52" t="s">
        <v>72</v>
      </c>
      <c r="E135" s="47" t="s">
        <v>682</v>
      </c>
      <c r="F135" s="38" t="s">
        <v>612</v>
      </c>
      <c r="G135" s="59">
        <v>1.3676999999999999</v>
      </c>
      <c r="H135" s="49">
        <v>0</v>
      </c>
      <c r="I135" s="50">
        <v>352.62</v>
      </c>
      <c r="J135" s="62">
        <v>0</v>
      </c>
      <c r="K135" s="41">
        <v>416.56041401407629</v>
      </c>
      <c r="L135" s="62">
        <v>416.56041401407629</v>
      </c>
      <c r="M135" s="41">
        <v>0</v>
      </c>
      <c r="N135" s="41">
        <v>569.72967824705211</v>
      </c>
      <c r="O135" s="41">
        <v>569.72967824705211</v>
      </c>
      <c r="P135" s="42">
        <v>1.0498893188052574E-3</v>
      </c>
    </row>
    <row r="136" spans="1:16" x14ac:dyDescent="0.25">
      <c r="A136" s="35" t="s">
        <v>221</v>
      </c>
      <c r="B136" s="56">
        <v>25067</v>
      </c>
      <c r="C136" s="46" t="s">
        <v>577</v>
      </c>
      <c r="D136" s="52" t="s">
        <v>189</v>
      </c>
      <c r="E136" s="47" t="s">
        <v>683</v>
      </c>
      <c r="F136" s="38" t="s">
        <v>612</v>
      </c>
      <c r="G136" s="59">
        <v>111.88509999999999</v>
      </c>
      <c r="H136" s="49">
        <v>0</v>
      </c>
      <c r="I136" s="50">
        <v>4.28</v>
      </c>
      <c r="J136" s="62">
        <v>0</v>
      </c>
      <c r="K136" s="41">
        <v>5.0560903294771897</v>
      </c>
      <c r="L136" s="62">
        <v>5.0560903294771897</v>
      </c>
      <c r="M136" s="41">
        <v>0</v>
      </c>
      <c r="N136" s="41">
        <v>565.70117212258833</v>
      </c>
      <c r="O136" s="41">
        <v>565.70117212258833</v>
      </c>
      <c r="P136" s="42">
        <v>1.0424656480499802E-3</v>
      </c>
    </row>
    <row r="137" spans="1:16" x14ac:dyDescent="0.25">
      <c r="A137" s="35" t="s">
        <v>222</v>
      </c>
      <c r="B137" s="56">
        <v>4491</v>
      </c>
      <c r="C137" s="46" t="s">
        <v>577</v>
      </c>
      <c r="D137" s="52" t="s">
        <v>189</v>
      </c>
      <c r="E137" s="47" t="s">
        <v>684</v>
      </c>
      <c r="F137" s="38" t="s">
        <v>619</v>
      </c>
      <c r="G137" s="59">
        <v>64.729600000000005</v>
      </c>
      <c r="H137" s="49">
        <v>0</v>
      </c>
      <c r="I137" s="50">
        <v>6.78</v>
      </c>
      <c r="J137" s="62">
        <v>0</v>
      </c>
      <c r="K137" s="41">
        <v>8.0094141200596596</v>
      </c>
      <c r="L137" s="62">
        <v>8.0094141200596596</v>
      </c>
      <c r="M137" s="41">
        <v>0</v>
      </c>
      <c r="N137" s="41">
        <v>518.44617222581383</v>
      </c>
      <c r="O137" s="41">
        <v>518.44617222581383</v>
      </c>
      <c r="P137" s="42">
        <v>9.5538484193081303E-4</v>
      </c>
    </row>
    <row r="138" spans="1:16" ht="36" x14ac:dyDescent="0.25">
      <c r="A138" s="35" t="s">
        <v>223</v>
      </c>
      <c r="B138" s="56">
        <v>39505</v>
      </c>
      <c r="C138" s="46" t="s">
        <v>577</v>
      </c>
      <c r="D138" s="52" t="s">
        <v>189</v>
      </c>
      <c r="E138" s="47" t="s">
        <v>685</v>
      </c>
      <c r="F138" s="38" t="s">
        <v>612</v>
      </c>
      <c r="G138" s="59">
        <v>0.8206</v>
      </c>
      <c r="H138" s="49">
        <v>0</v>
      </c>
      <c r="I138" s="50">
        <v>507.65</v>
      </c>
      <c r="J138" s="62">
        <v>0</v>
      </c>
      <c r="K138" s="41">
        <v>599.70192891567649</v>
      </c>
      <c r="L138" s="62">
        <v>599.70192891567649</v>
      </c>
      <c r="M138" s="41">
        <v>0</v>
      </c>
      <c r="N138" s="41">
        <v>492.11540286820411</v>
      </c>
      <c r="O138" s="41">
        <v>492.11540286820411</v>
      </c>
      <c r="P138" s="42">
        <v>9.0686289448806145E-4</v>
      </c>
    </row>
    <row r="139" spans="1:16" ht="36" x14ac:dyDescent="0.25">
      <c r="A139" s="35" t="s">
        <v>224</v>
      </c>
      <c r="B139" s="56">
        <v>10521</v>
      </c>
      <c r="C139" s="46" t="s">
        <v>577</v>
      </c>
      <c r="D139" s="52" t="s">
        <v>189</v>
      </c>
      <c r="E139" s="47" t="s">
        <v>686</v>
      </c>
      <c r="F139" s="38" t="s">
        <v>612</v>
      </c>
      <c r="G139" s="59">
        <v>1.0942000000000001</v>
      </c>
      <c r="H139" s="49">
        <v>0</v>
      </c>
      <c r="I139" s="50">
        <v>391.36</v>
      </c>
      <c r="J139" s="62">
        <v>0</v>
      </c>
      <c r="K139" s="41">
        <v>462.32511947294228</v>
      </c>
      <c r="L139" s="62">
        <v>462.32511947294228</v>
      </c>
      <c r="M139" s="41">
        <v>0</v>
      </c>
      <c r="N139" s="41">
        <v>505.87614572729348</v>
      </c>
      <c r="O139" s="41">
        <v>505.87614572729348</v>
      </c>
      <c r="P139" s="42">
        <v>9.3222098534798483E-4</v>
      </c>
    </row>
    <row r="140" spans="1:16" x14ac:dyDescent="0.25">
      <c r="A140" s="35" t="s">
        <v>225</v>
      </c>
      <c r="B140" s="56">
        <v>38191</v>
      </c>
      <c r="C140" s="46" t="s">
        <v>577</v>
      </c>
      <c r="D140" s="52" t="s">
        <v>189</v>
      </c>
      <c r="E140" s="47" t="s">
        <v>687</v>
      </c>
      <c r="F140" s="38" t="s">
        <v>612</v>
      </c>
      <c r="G140" s="59">
        <v>28.721699999999998</v>
      </c>
      <c r="H140" s="49">
        <v>0</v>
      </c>
      <c r="I140" s="50">
        <v>16.07</v>
      </c>
      <c r="J140" s="62">
        <v>0</v>
      </c>
      <c r="K140" s="41">
        <v>18.983965325864119</v>
      </c>
      <c r="L140" s="62">
        <v>18.983965325864119</v>
      </c>
      <c r="M140" s="41">
        <v>0</v>
      </c>
      <c r="N140" s="41">
        <v>545.25175689987145</v>
      </c>
      <c r="O140" s="41">
        <v>545.25175689987145</v>
      </c>
      <c r="P140" s="42">
        <v>1.0047817719278833E-3</v>
      </c>
    </row>
    <row r="141" spans="1:16" x14ac:dyDescent="0.25">
      <c r="A141" s="35" t="s">
        <v>226</v>
      </c>
      <c r="B141" s="56">
        <v>156</v>
      </c>
      <c r="C141" s="46" t="s">
        <v>577</v>
      </c>
      <c r="D141" s="52" t="s">
        <v>189</v>
      </c>
      <c r="E141" s="47" t="s">
        <v>688</v>
      </c>
      <c r="F141" s="38" t="s">
        <v>661</v>
      </c>
      <c r="G141" s="59">
        <v>8.2882999999999996</v>
      </c>
      <c r="H141" s="49">
        <v>0</v>
      </c>
      <c r="I141" s="50">
        <v>51.8</v>
      </c>
      <c r="J141" s="62">
        <v>0</v>
      </c>
      <c r="K141" s="41">
        <v>61.192868940868784</v>
      </c>
      <c r="L141" s="62">
        <v>61.192868940868784</v>
      </c>
      <c r="M141" s="41">
        <v>0</v>
      </c>
      <c r="N141" s="41">
        <v>507.18485564260271</v>
      </c>
      <c r="O141" s="41">
        <v>507.18485564260271</v>
      </c>
      <c r="P141" s="42">
        <v>9.3463265638068452E-4</v>
      </c>
    </row>
    <row r="142" spans="1:16" x14ac:dyDescent="0.25">
      <c r="A142" s="35" t="s">
        <v>227</v>
      </c>
      <c r="B142" s="56">
        <v>1379</v>
      </c>
      <c r="C142" s="46" t="s">
        <v>577</v>
      </c>
      <c r="D142" s="52" t="s">
        <v>189</v>
      </c>
      <c r="E142" s="47" t="s">
        <v>689</v>
      </c>
      <c r="F142" s="38" t="s">
        <v>661</v>
      </c>
      <c r="G142" s="59">
        <v>596.30449999999996</v>
      </c>
      <c r="H142" s="49">
        <v>0</v>
      </c>
      <c r="I142" s="50">
        <v>0.66</v>
      </c>
      <c r="J142" s="62">
        <v>0</v>
      </c>
      <c r="K142" s="41">
        <v>0.7796774807137723</v>
      </c>
      <c r="L142" s="62">
        <v>0.7796774807137723</v>
      </c>
      <c r="M142" s="41">
        <v>0</v>
      </c>
      <c r="N142" s="41">
        <v>464.9251902982856</v>
      </c>
      <c r="O142" s="41">
        <v>464.9251902982856</v>
      </c>
      <c r="P142" s="42">
        <v>8.5675717796468399E-4</v>
      </c>
    </row>
    <row r="143" spans="1:16" ht="36" x14ac:dyDescent="0.25">
      <c r="A143" s="35" t="s">
        <v>228</v>
      </c>
      <c r="B143" s="56">
        <v>13390</v>
      </c>
      <c r="C143" s="46" t="s">
        <v>577</v>
      </c>
      <c r="D143" s="52" t="s">
        <v>189</v>
      </c>
      <c r="E143" s="47" t="s">
        <v>690</v>
      </c>
      <c r="F143" s="38" t="s">
        <v>612</v>
      </c>
      <c r="G143" s="59">
        <v>1.9148000000000001</v>
      </c>
      <c r="H143" s="49">
        <v>0</v>
      </c>
      <c r="I143" s="50">
        <v>168.3</v>
      </c>
      <c r="J143" s="62">
        <v>0</v>
      </c>
      <c r="K143" s="41">
        <v>198.81775758201192</v>
      </c>
      <c r="L143" s="62">
        <v>198.81775758201192</v>
      </c>
      <c r="M143" s="41">
        <v>0</v>
      </c>
      <c r="N143" s="41">
        <v>380.69624221803645</v>
      </c>
      <c r="O143" s="41">
        <v>380.69624221803645</v>
      </c>
      <c r="P143" s="42">
        <v>7.0154133385464659E-4</v>
      </c>
    </row>
    <row r="144" spans="1:16" ht="24" x14ac:dyDescent="0.25">
      <c r="A144" s="35" t="s">
        <v>229</v>
      </c>
      <c r="B144" s="56">
        <v>13395</v>
      </c>
      <c r="C144" s="46" t="s">
        <v>577</v>
      </c>
      <c r="D144" s="52" t="s">
        <v>189</v>
      </c>
      <c r="E144" s="47" t="s">
        <v>691</v>
      </c>
      <c r="F144" s="38" t="s">
        <v>612</v>
      </c>
      <c r="G144" s="59">
        <v>0.54710000000000003</v>
      </c>
      <c r="H144" s="49">
        <v>0</v>
      </c>
      <c r="I144" s="50">
        <v>688.07</v>
      </c>
      <c r="J144" s="62">
        <v>0</v>
      </c>
      <c r="K144" s="41">
        <v>812.83740023443227</v>
      </c>
      <c r="L144" s="62">
        <v>812.83740023443227</v>
      </c>
      <c r="M144" s="41">
        <v>0</v>
      </c>
      <c r="N144" s="41">
        <v>444.70334166825791</v>
      </c>
      <c r="O144" s="41">
        <v>444.70334166825791</v>
      </c>
      <c r="P144" s="42">
        <v>8.1949265815155865E-4</v>
      </c>
    </row>
    <row r="145" spans="1:16" ht="24" x14ac:dyDescent="0.25">
      <c r="A145" s="35" t="s">
        <v>230</v>
      </c>
      <c r="B145" s="56">
        <v>12359</v>
      </c>
      <c r="C145" s="46" t="s">
        <v>577</v>
      </c>
      <c r="D145" s="52" t="s">
        <v>189</v>
      </c>
      <c r="E145" s="47" t="s">
        <v>692</v>
      </c>
      <c r="F145" s="38" t="s">
        <v>612</v>
      </c>
      <c r="G145" s="59">
        <v>3.2825000000000002</v>
      </c>
      <c r="H145" s="49">
        <v>0</v>
      </c>
      <c r="I145" s="50">
        <v>100.23</v>
      </c>
      <c r="J145" s="62">
        <v>0</v>
      </c>
      <c r="K145" s="41">
        <v>118.40465741203241</v>
      </c>
      <c r="L145" s="62">
        <v>118.40465741203241</v>
      </c>
      <c r="M145" s="41">
        <v>0</v>
      </c>
      <c r="N145" s="41">
        <v>388.66328795499641</v>
      </c>
      <c r="O145" s="41">
        <v>388.66328795499641</v>
      </c>
      <c r="P145" s="42">
        <v>7.1622288642428497E-4</v>
      </c>
    </row>
    <row r="146" spans="1:16" ht="24" x14ac:dyDescent="0.25">
      <c r="A146" s="35" t="s">
        <v>231</v>
      </c>
      <c r="B146" s="56">
        <v>10415</v>
      </c>
      <c r="C146" s="46" t="s">
        <v>577</v>
      </c>
      <c r="D146" s="52" t="s">
        <v>189</v>
      </c>
      <c r="E146" s="47" t="s">
        <v>693</v>
      </c>
      <c r="F146" s="38" t="s">
        <v>612</v>
      </c>
      <c r="G146" s="59">
        <v>0.54710000000000003</v>
      </c>
      <c r="H146" s="49">
        <v>0</v>
      </c>
      <c r="I146" s="50">
        <v>575.26</v>
      </c>
      <c r="J146" s="62">
        <v>0</v>
      </c>
      <c r="K146" s="41">
        <v>679.57161750818875</v>
      </c>
      <c r="L146" s="62">
        <v>679.57161750818875</v>
      </c>
      <c r="M146" s="41">
        <v>0</v>
      </c>
      <c r="N146" s="41">
        <v>371.79363193873007</v>
      </c>
      <c r="O146" s="41">
        <v>371.79363193873007</v>
      </c>
      <c r="P146" s="42">
        <v>6.8513573695738153E-4</v>
      </c>
    </row>
    <row r="147" spans="1:16" ht="24" x14ac:dyDescent="0.25">
      <c r="A147" s="35" t="s">
        <v>232</v>
      </c>
      <c r="B147" s="56">
        <v>37587</v>
      </c>
      <c r="C147" s="46" t="s">
        <v>577</v>
      </c>
      <c r="D147" s="52" t="s">
        <v>189</v>
      </c>
      <c r="E147" s="47" t="s">
        <v>694</v>
      </c>
      <c r="F147" s="38" t="s">
        <v>612</v>
      </c>
      <c r="G147" s="59">
        <v>0.8206</v>
      </c>
      <c r="H147" s="49">
        <v>0</v>
      </c>
      <c r="I147" s="50">
        <v>408.87</v>
      </c>
      <c r="J147" s="62">
        <v>0</v>
      </c>
      <c r="K147" s="41">
        <v>483.01019930218189</v>
      </c>
      <c r="L147" s="62">
        <v>483.01019930218189</v>
      </c>
      <c r="M147" s="41">
        <v>0</v>
      </c>
      <c r="N147" s="41">
        <v>396.35816954737044</v>
      </c>
      <c r="O147" s="41">
        <v>396.35816954737044</v>
      </c>
      <c r="P147" s="42">
        <v>7.3040289898420902E-4</v>
      </c>
    </row>
    <row r="148" spans="1:16" ht="36" x14ac:dyDescent="0.25">
      <c r="A148" s="35" t="s">
        <v>233</v>
      </c>
      <c r="B148" s="56">
        <v>42439</v>
      </c>
      <c r="C148" s="46" t="s">
        <v>577</v>
      </c>
      <c r="D148" s="52" t="s">
        <v>189</v>
      </c>
      <c r="E148" s="47" t="s">
        <v>695</v>
      </c>
      <c r="F148" s="38" t="s">
        <v>612</v>
      </c>
      <c r="G148" s="59">
        <v>0.27350000000000002</v>
      </c>
      <c r="H148" s="49">
        <v>0</v>
      </c>
      <c r="I148" s="50">
        <v>1197.21</v>
      </c>
      <c r="J148" s="62">
        <v>0</v>
      </c>
      <c r="K148" s="41">
        <v>1414.2995101292959</v>
      </c>
      <c r="L148" s="62">
        <v>1414.2995101292959</v>
      </c>
      <c r="M148" s="41">
        <v>0</v>
      </c>
      <c r="N148" s="41">
        <v>386.81091602036247</v>
      </c>
      <c r="O148" s="41">
        <v>386.81091602036247</v>
      </c>
      <c r="P148" s="42">
        <v>7.1280936316425302E-4</v>
      </c>
    </row>
    <row r="149" spans="1:16" ht="24" x14ac:dyDescent="0.25">
      <c r="A149" s="35" t="s">
        <v>234</v>
      </c>
      <c r="B149" s="56">
        <v>21012</v>
      </c>
      <c r="C149" s="46" t="s">
        <v>577</v>
      </c>
      <c r="D149" s="52" t="s">
        <v>189</v>
      </c>
      <c r="E149" s="47" t="s">
        <v>696</v>
      </c>
      <c r="F149" s="38" t="s">
        <v>619</v>
      </c>
      <c r="G149" s="59">
        <v>5.6135999999999999</v>
      </c>
      <c r="H149" s="49">
        <v>0</v>
      </c>
      <c r="I149" s="50">
        <v>56.38</v>
      </c>
      <c r="J149" s="62">
        <v>0</v>
      </c>
      <c r="K149" s="41">
        <v>66.603358125215877</v>
      </c>
      <c r="L149" s="62">
        <v>66.603358125215877</v>
      </c>
      <c r="M149" s="41">
        <v>0</v>
      </c>
      <c r="N149" s="41">
        <v>373.88461117171187</v>
      </c>
      <c r="O149" s="41">
        <v>373.88461117171187</v>
      </c>
      <c r="P149" s="42">
        <v>6.8898896217342738E-4</v>
      </c>
    </row>
    <row r="150" spans="1:16" x14ac:dyDescent="0.25">
      <c r="A150" s="35" t="s">
        <v>235</v>
      </c>
      <c r="B150" s="56">
        <v>39376</v>
      </c>
      <c r="C150" s="46" t="s">
        <v>577</v>
      </c>
      <c r="D150" s="52" t="s">
        <v>189</v>
      </c>
      <c r="E150" s="47" t="s">
        <v>697</v>
      </c>
      <c r="F150" s="38" t="s">
        <v>612</v>
      </c>
      <c r="G150" s="59">
        <v>6.5650000000000004</v>
      </c>
      <c r="H150" s="49">
        <v>0</v>
      </c>
      <c r="I150" s="50">
        <v>53.02</v>
      </c>
      <c r="J150" s="62">
        <v>0</v>
      </c>
      <c r="K150" s="41">
        <v>62.634090950673041</v>
      </c>
      <c r="L150" s="62">
        <v>62.634090950673041</v>
      </c>
      <c r="M150" s="41">
        <v>0</v>
      </c>
      <c r="N150" s="41">
        <v>411.19280709116856</v>
      </c>
      <c r="O150" s="41">
        <v>411.19280709116856</v>
      </c>
      <c r="P150" s="42">
        <v>7.5773994688647299E-4</v>
      </c>
    </row>
    <row r="151" spans="1:16" x14ac:dyDescent="0.25">
      <c r="A151" s="35" t="s">
        <v>236</v>
      </c>
      <c r="B151" s="56">
        <v>11684</v>
      </c>
      <c r="C151" s="46" t="s">
        <v>577</v>
      </c>
      <c r="D151" s="52" t="s">
        <v>189</v>
      </c>
      <c r="E151" s="47" t="s">
        <v>698</v>
      </c>
      <c r="F151" s="38" t="s">
        <v>612</v>
      </c>
      <c r="G151" s="59">
        <v>3.0089000000000001</v>
      </c>
      <c r="H151" s="49">
        <v>0</v>
      </c>
      <c r="I151" s="50">
        <v>94.13</v>
      </c>
      <c r="J151" s="62">
        <v>0</v>
      </c>
      <c r="K151" s="41">
        <v>111.19854736301117</v>
      </c>
      <c r="L151" s="62">
        <v>111.19854736301117</v>
      </c>
      <c r="M151" s="41">
        <v>0</v>
      </c>
      <c r="N151" s="41">
        <v>334.58530916056435</v>
      </c>
      <c r="O151" s="41">
        <v>334.58530916056435</v>
      </c>
      <c r="P151" s="42">
        <v>6.1656879697340736E-4</v>
      </c>
    </row>
    <row r="152" spans="1:16" ht="24" x14ac:dyDescent="0.25">
      <c r="A152" s="35" t="s">
        <v>237</v>
      </c>
      <c r="B152" s="56">
        <v>1620</v>
      </c>
      <c r="C152" s="46" t="s">
        <v>577</v>
      </c>
      <c r="D152" s="52" t="s">
        <v>189</v>
      </c>
      <c r="E152" s="47" t="s">
        <v>699</v>
      </c>
      <c r="F152" s="38" t="s">
        <v>612</v>
      </c>
      <c r="G152" s="59">
        <v>1.0942000000000001</v>
      </c>
      <c r="H152" s="49">
        <v>0</v>
      </c>
      <c r="I152" s="50">
        <v>254.34</v>
      </c>
      <c r="J152" s="62">
        <v>0</v>
      </c>
      <c r="K152" s="41">
        <v>300.45934915869822</v>
      </c>
      <c r="L152" s="62">
        <v>300.45934915869822</v>
      </c>
      <c r="M152" s="41">
        <v>0</v>
      </c>
      <c r="N152" s="41">
        <v>328.76261984944762</v>
      </c>
      <c r="O152" s="41">
        <v>328.76261984944762</v>
      </c>
      <c r="P152" s="42">
        <v>6.0583883231144333E-4</v>
      </c>
    </row>
    <row r="153" spans="1:16" x14ac:dyDescent="0.25">
      <c r="A153" s="35" t="s">
        <v>238</v>
      </c>
      <c r="B153" s="56">
        <v>43147</v>
      </c>
      <c r="C153" s="46" t="s">
        <v>577</v>
      </c>
      <c r="D153" s="52" t="s">
        <v>189</v>
      </c>
      <c r="E153" s="47" t="s">
        <v>700</v>
      </c>
      <c r="F153" s="38" t="s">
        <v>661</v>
      </c>
      <c r="G153" s="59">
        <v>13.129899999999999</v>
      </c>
      <c r="H153" s="49">
        <v>0</v>
      </c>
      <c r="I153" s="50">
        <v>22.52</v>
      </c>
      <c r="J153" s="62">
        <v>0</v>
      </c>
      <c r="K153" s="41">
        <v>26.603540705566893</v>
      </c>
      <c r="L153" s="62">
        <v>26.603540705566893</v>
      </c>
      <c r="M153" s="41">
        <v>0</v>
      </c>
      <c r="N153" s="41">
        <v>349.30182911002271</v>
      </c>
      <c r="O153" s="41">
        <v>349.30182911002271</v>
      </c>
      <c r="P153" s="42">
        <v>6.436881795417504E-4</v>
      </c>
    </row>
    <row r="154" spans="1:16" ht="24" x14ac:dyDescent="0.25">
      <c r="A154" s="35" t="s">
        <v>239</v>
      </c>
      <c r="B154" s="56">
        <v>34492</v>
      </c>
      <c r="C154" s="46" t="s">
        <v>577</v>
      </c>
      <c r="D154" s="52" t="s">
        <v>189</v>
      </c>
      <c r="E154" s="47" t="s">
        <v>701</v>
      </c>
      <c r="F154" s="38" t="s">
        <v>702</v>
      </c>
      <c r="G154" s="59">
        <v>0.67369999999999997</v>
      </c>
      <c r="H154" s="49">
        <v>0</v>
      </c>
      <c r="I154" s="50">
        <v>410</v>
      </c>
      <c r="J154" s="62">
        <v>0</v>
      </c>
      <c r="K154" s="41">
        <v>484.34510165552518</v>
      </c>
      <c r="L154" s="62">
        <v>484.34510165552518</v>
      </c>
      <c r="M154" s="41">
        <v>0</v>
      </c>
      <c r="N154" s="41">
        <v>326.30329498532728</v>
      </c>
      <c r="O154" s="41">
        <v>326.30329498532728</v>
      </c>
      <c r="P154" s="42">
        <v>6.013068252826775E-4</v>
      </c>
    </row>
    <row r="155" spans="1:16" ht="24" x14ac:dyDescent="0.25">
      <c r="A155" s="35" t="s">
        <v>240</v>
      </c>
      <c r="B155" s="56">
        <v>4014</v>
      </c>
      <c r="C155" s="46" t="s">
        <v>577</v>
      </c>
      <c r="D155" s="52" t="s">
        <v>189</v>
      </c>
      <c r="E155" s="47" t="s">
        <v>703</v>
      </c>
      <c r="F155" s="38" t="s">
        <v>704</v>
      </c>
      <c r="G155" s="59">
        <v>4.9237000000000002</v>
      </c>
      <c r="H155" s="49">
        <v>0</v>
      </c>
      <c r="I155" s="50">
        <v>56.2</v>
      </c>
      <c r="J155" s="62">
        <v>0</v>
      </c>
      <c r="K155" s="41">
        <v>66.39071881229394</v>
      </c>
      <c r="L155" s="62">
        <v>66.39071881229394</v>
      </c>
      <c r="M155" s="41">
        <v>0</v>
      </c>
      <c r="N155" s="41">
        <v>326.8879822160917</v>
      </c>
      <c r="O155" s="41">
        <v>326.8879822160917</v>
      </c>
      <c r="P155" s="42">
        <v>6.0238427815525759E-4</v>
      </c>
    </row>
    <row r="156" spans="1:16" ht="24" x14ac:dyDescent="0.25">
      <c r="A156" s="35" t="s">
        <v>241</v>
      </c>
      <c r="B156" s="56">
        <v>3379</v>
      </c>
      <c r="C156" s="46" t="s">
        <v>577</v>
      </c>
      <c r="D156" s="52" t="s">
        <v>189</v>
      </c>
      <c r="E156" s="47" t="s">
        <v>705</v>
      </c>
      <c r="F156" s="38" t="s">
        <v>612</v>
      </c>
      <c r="G156" s="59">
        <v>3.2825000000000002</v>
      </c>
      <c r="H156" s="49">
        <v>0</v>
      </c>
      <c r="I156" s="50">
        <v>76.75</v>
      </c>
      <c r="J156" s="62">
        <v>0</v>
      </c>
      <c r="K156" s="41">
        <v>90.66704037088185</v>
      </c>
      <c r="L156" s="62">
        <v>90.66704037088185</v>
      </c>
      <c r="M156" s="41">
        <v>0</v>
      </c>
      <c r="N156" s="41">
        <v>297.61456001741971</v>
      </c>
      <c r="O156" s="41">
        <v>297.61456001741971</v>
      </c>
      <c r="P156" s="42">
        <v>5.484396541261486E-4</v>
      </c>
    </row>
    <row r="157" spans="1:16" x14ac:dyDescent="0.25">
      <c r="A157" s="35" t="s">
        <v>242</v>
      </c>
      <c r="B157" s="56">
        <v>6157</v>
      </c>
      <c r="C157" s="46" t="s">
        <v>577</v>
      </c>
      <c r="D157" s="52" t="s">
        <v>189</v>
      </c>
      <c r="E157" s="47" t="s">
        <v>706</v>
      </c>
      <c r="F157" s="38" t="s">
        <v>612</v>
      </c>
      <c r="G157" s="59">
        <v>1.9148000000000001</v>
      </c>
      <c r="H157" s="49">
        <v>0</v>
      </c>
      <c r="I157" s="50">
        <v>128.07</v>
      </c>
      <c r="J157" s="62">
        <v>0</v>
      </c>
      <c r="K157" s="41">
        <v>151.29287114395879</v>
      </c>
      <c r="L157" s="62">
        <v>151.29287114395879</v>
      </c>
      <c r="M157" s="41">
        <v>0</v>
      </c>
      <c r="N157" s="41">
        <v>289.69558966645229</v>
      </c>
      <c r="O157" s="41">
        <v>289.69558966645229</v>
      </c>
      <c r="P157" s="42">
        <v>5.3384669415784062E-4</v>
      </c>
    </row>
    <row r="158" spans="1:16" ht="24" x14ac:dyDescent="0.25">
      <c r="A158" s="35" t="s">
        <v>243</v>
      </c>
      <c r="B158" s="56" t="s">
        <v>244</v>
      </c>
      <c r="C158" s="46" t="s">
        <v>604</v>
      </c>
      <c r="D158" s="52" t="s">
        <v>72</v>
      </c>
      <c r="E158" s="47" t="s">
        <v>707</v>
      </c>
      <c r="F158" s="38" t="s">
        <v>612</v>
      </c>
      <c r="G158" s="59">
        <v>0.27350000000000002</v>
      </c>
      <c r="H158" s="49">
        <v>0</v>
      </c>
      <c r="I158" s="50">
        <v>928.29</v>
      </c>
      <c r="J158" s="62">
        <v>0</v>
      </c>
      <c r="K158" s="41">
        <v>1096.6163766239206</v>
      </c>
      <c r="L158" s="62">
        <v>1096.6163766239206</v>
      </c>
      <c r="M158" s="41">
        <v>0</v>
      </c>
      <c r="N158" s="41">
        <v>299.92457900664232</v>
      </c>
      <c r="O158" s="41">
        <v>299.92457900664232</v>
      </c>
      <c r="P158" s="42">
        <v>5.5269652252465677E-4</v>
      </c>
    </row>
    <row r="159" spans="1:16" ht="24" x14ac:dyDescent="0.25">
      <c r="A159" s="35" t="s">
        <v>245</v>
      </c>
      <c r="B159" s="56">
        <v>11560</v>
      </c>
      <c r="C159" s="46" t="s">
        <v>577</v>
      </c>
      <c r="D159" s="52" t="s">
        <v>189</v>
      </c>
      <c r="E159" s="47" t="s">
        <v>708</v>
      </c>
      <c r="F159" s="38" t="s">
        <v>612</v>
      </c>
      <c r="G159" s="59">
        <v>1.3676999999999999</v>
      </c>
      <c r="H159" s="49">
        <v>0</v>
      </c>
      <c r="I159" s="50">
        <v>178.75</v>
      </c>
      <c r="J159" s="62">
        <v>0</v>
      </c>
      <c r="K159" s="41">
        <v>211.16265102664664</v>
      </c>
      <c r="L159" s="62">
        <v>211.16265102664664</v>
      </c>
      <c r="M159" s="41">
        <v>0</v>
      </c>
      <c r="N159" s="41">
        <v>288.8071578091446</v>
      </c>
      <c r="O159" s="41">
        <v>288.8071578091446</v>
      </c>
      <c r="P159" s="42">
        <v>5.3220950523634447E-4</v>
      </c>
    </row>
    <row r="160" spans="1:16" ht="24" x14ac:dyDescent="0.25">
      <c r="A160" s="35" t="s">
        <v>246</v>
      </c>
      <c r="B160" s="56">
        <v>13393</v>
      </c>
      <c r="C160" s="46" t="s">
        <v>577</v>
      </c>
      <c r="D160" s="52" t="s">
        <v>189</v>
      </c>
      <c r="E160" s="47" t="s">
        <v>709</v>
      </c>
      <c r="F160" s="38" t="s">
        <v>612</v>
      </c>
      <c r="G160" s="59">
        <v>0.54710000000000003</v>
      </c>
      <c r="H160" s="49">
        <v>0</v>
      </c>
      <c r="I160" s="50">
        <v>490.99</v>
      </c>
      <c r="J160" s="62">
        <v>0</v>
      </c>
      <c r="K160" s="41">
        <v>580.02097917523486</v>
      </c>
      <c r="L160" s="62">
        <v>580.02097917523486</v>
      </c>
      <c r="M160" s="41">
        <v>0</v>
      </c>
      <c r="N160" s="41">
        <v>317.329477706771</v>
      </c>
      <c r="O160" s="41">
        <v>317.329477706771</v>
      </c>
      <c r="P160" s="42">
        <v>5.8477000919359031E-4</v>
      </c>
    </row>
    <row r="161" spans="1:16" ht="24" x14ac:dyDescent="0.25">
      <c r="A161" s="35" t="s">
        <v>247</v>
      </c>
      <c r="B161" s="56">
        <v>11758</v>
      </c>
      <c r="C161" s="46" t="s">
        <v>577</v>
      </c>
      <c r="D161" s="52" t="s">
        <v>189</v>
      </c>
      <c r="E161" s="47" t="s">
        <v>710</v>
      </c>
      <c r="F161" s="38" t="s">
        <v>612</v>
      </c>
      <c r="G161" s="59">
        <v>6.2914000000000003</v>
      </c>
      <c r="H161" s="49">
        <v>0</v>
      </c>
      <c r="I161" s="50">
        <v>44.9</v>
      </c>
      <c r="J161" s="62">
        <v>0</v>
      </c>
      <c r="K161" s="41">
        <v>53.04169527886117</v>
      </c>
      <c r="L161" s="62">
        <v>53.04169527886117</v>
      </c>
      <c r="M161" s="41">
        <v>0</v>
      </c>
      <c r="N161" s="41">
        <v>333.70652167742719</v>
      </c>
      <c r="O161" s="41">
        <v>333.70652167742719</v>
      </c>
      <c r="P161" s="42">
        <v>6.1494938056019853E-4</v>
      </c>
    </row>
    <row r="162" spans="1:16" x14ac:dyDescent="0.25">
      <c r="A162" s="35" t="s">
        <v>248</v>
      </c>
      <c r="B162" s="56" t="s">
        <v>249</v>
      </c>
      <c r="C162" s="46" t="s">
        <v>604</v>
      </c>
      <c r="D162" s="52" t="s">
        <v>72</v>
      </c>
      <c r="E162" s="47" t="s">
        <v>711</v>
      </c>
      <c r="F162" s="38" t="s">
        <v>612</v>
      </c>
      <c r="G162" s="59">
        <v>1.0942000000000001</v>
      </c>
      <c r="H162" s="49">
        <v>0</v>
      </c>
      <c r="I162" s="50">
        <v>220.91</v>
      </c>
      <c r="J162" s="62">
        <v>0</v>
      </c>
      <c r="K162" s="41">
        <v>260.9675034310294</v>
      </c>
      <c r="L162" s="62">
        <v>260.9675034310294</v>
      </c>
      <c r="M162" s="41">
        <v>0</v>
      </c>
      <c r="N162" s="41">
        <v>285.5506422542324</v>
      </c>
      <c r="O162" s="41">
        <v>285.5506422542324</v>
      </c>
      <c r="P162" s="42">
        <v>5.2620844714131065E-4</v>
      </c>
    </row>
    <row r="163" spans="1:16" x14ac:dyDescent="0.25">
      <c r="A163" s="35" t="s">
        <v>250</v>
      </c>
      <c r="B163" s="56" t="s">
        <v>251</v>
      </c>
      <c r="C163" s="46" t="s">
        <v>604</v>
      </c>
      <c r="D163" s="52" t="s">
        <v>72</v>
      </c>
      <c r="E163" s="47" t="s">
        <v>712</v>
      </c>
      <c r="F163" s="38" t="s">
        <v>612</v>
      </c>
      <c r="G163" s="59">
        <v>0.8206</v>
      </c>
      <c r="H163" s="49">
        <v>0</v>
      </c>
      <c r="I163" s="50">
        <v>289.99</v>
      </c>
      <c r="J163" s="62">
        <v>0</v>
      </c>
      <c r="K163" s="41">
        <v>342.57374641240426</v>
      </c>
      <c r="L163" s="62">
        <v>342.57374641240426</v>
      </c>
      <c r="M163" s="41">
        <v>0</v>
      </c>
      <c r="N163" s="41">
        <v>281.11601630601893</v>
      </c>
      <c r="O163" s="41">
        <v>281.11601630601893</v>
      </c>
      <c r="P163" s="42">
        <v>5.1803638485687568E-4</v>
      </c>
    </row>
    <row r="164" spans="1:16" ht="36" x14ac:dyDescent="0.25">
      <c r="A164" s="35" t="s">
        <v>252</v>
      </c>
      <c r="B164" s="56">
        <v>3093</v>
      </c>
      <c r="C164" s="46" t="s">
        <v>577</v>
      </c>
      <c r="D164" s="52" t="s">
        <v>189</v>
      </c>
      <c r="E164" s="47" t="s">
        <v>713</v>
      </c>
      <c r="F164" s="38" t="s">
        <v>678</v>
      </c>
      <c r="G164" s="59">
        <v>1.9148000000000001</v>
      </c>
      <c r="H164" s="49">
        <v>0</v>
      </c>
      <c r="I164" s="50">
        <v>136.07</v>
      </c>
      <c r="J164" s="62">
        <v>0</v>
      </c>
      <c r="K164" s="41">
        <v>160.7435072738227</v>
      </c>
      <c r="L164" s="62">
        <v>160.7435072738227</v>
      </c>
      <c r="M164" s="41">
        <v>0</v>
      </c>
      <c r="N164" s="41">
        <v>307.79166772791569</v>
      </c>
      <c r="O164" s="41">
        <v>307.79166772791569</v>
      </c>
      <c r="P164" s="42">
        <v>5.671938758027436E-4</v>
      </c>
    </row>
    <row r="165" spans="1:16" ht="24" x14ac:dyDescent="0.25">
      <c r="A165" s="35" t="s">
        <v>253</v>
      </c>
      <c r="B165" s="56">
        <v>39374</v>
      </c>
      <c r="C165" s="46" t="s">
        <v>577</v>
      </c>
      <c r="D165" s="52" t="s">
        <v>189</v>
      </c>
      <c r="E165" s="47" t="s">
        <v>714</v>
      </c>
      <c r="F165" s="38" t="s">
        <v>612</v>
      </c>
      <c r="G165" s="59">
        <v>1.9148000000000001</v>
      </c>
      <c r="H165" s="49">
        <v>0</v>
      </c>
      <c r="I165" s="50">
        <v>147.6</v>
      </c>
      <c r="J165" s="62">
        <v>0</v>
      </c>
      <c r="K165" s="41">
        <v>174.36423659598904</v>
      </c>
      <c r="L165" s="62">
        <v>174.36423659598904</v>
      </c>
      <c r="M165" s="41">
        <v>0</v>
      </c>
      <c r="N165" s="41">
        <v>333.87264023399985</v>
      </c>
      <c r="O165" s="41">
        <v>333.87264023399985</v>
      </c>
      <c r="P165" s="42">
        <v>6.1525550134846002E-4</v>
      </c>
    </row>
    <row r="166" spans="1:16" x14ac:dyDescent="0.25">
      <c r="A166" s="35" t="s">
        <v>254</v>
      </c>
      <c r="B166" s="56" t="s">
        <v>255</v>
      </c>
      <c r="C166" s="46" t="s">
        <v>604</v>
      </c>
      <c r="D166" s="52" t="s">
        <v>72</v>
      </c>
      <c r="E166" s="47" t="s">
        <v>715</v>
      </c>
      <c r="F166" s="38" t="s">
        <v>619</v>
      </c>
      <c r="G166" s="59">
        <v>27.2774</v>
      </c>
      <c r="H166" s="49">
        <v>0</v>
      </c>
      <c r="I166" s="50">
        <v>7.59</v>
      </c>
      <c r="J166" s="62">
        <v>0</v>
      </c>
      <c r="K166" s="41">
        <v>8.9662910282083796</v>
      </c>
      <c r="L166" s="62">
        <v>8.9662910282083796</v>
      </c>
      <c r="M166" s="41">
        <v>0</v>
      </c>
      <c r="N166" s="41">
        <v>244.57710689285125</v>
      </c>
      <c r="O166" s="41">
        <v>244.57710689285125</v>
      </c>
      <c r="P166" s="42">
        <v>4.5070302979678917E-4</v>
      </c>
    </row>
    <row r="167" spans="1:16" ht="24" x14ac:dyDescent="0.25">
      <c r="A167" s="35" t="s">
        <v>256</v>
      </c>
      <c r="B167" s="56" t="s">
        <v>257</v>
      </c>
      <c r="C167" s="46" t="s">
        <v>604</v>
      </c>
      <c r="D167" s="52" t="s">
        <v>72</v>
      </c>
      <c r="E167" s="47" t="s">
        <v>716</v>
      </c>
      <c r="F167" s="38" t="s">
        <v>612</v>
      </c>
      <c r="G167" s="59">
        <v>1.0942000000000001</v>
      </c>
      <c r="H167" s="49">
        <v>0</v>
      </c>
      <c r="I167" s="50">
        <v>195.98</v>
      </c>
      <c r="J167" s="62">
        <v>0</v>
      </c>
      <c r="K167" s="41">
        <v>231.51695859134102</v>
      </c>
      <c r="L167" s="62">
        <v>231.51695859134102</v>
      </c>
      <c r="M167" s="41">
        <v>0</v>
      </c>
      <c r="N167" s="41">
        <v>253.32585609064537</v>
      </c>
      <c r="O167" s="41">
        <v>253.32585609064537</v>
      </c>
      <c r="P167" s="42">
        <v>4.668250937972661E-4</v>
      </c>
    </row>
    <row r="168" spans="1:16" x14ac:dyDescent="0.25">
      <c r="A168" s="35" t="s">
        <v>258</v>
      </c>
      <c r="B168" s="56">
        <v>20259</v>
      </c>
      <c r="C168" s="46" t="s">
        <v>577</v>
      </c>
      <c r="D168" s="52" t="s">
        <v>189</v>
      </c>
      <c r="E168" s="47" t="s">
        <v>717</v>
      </c>
      <c r="F168" s="38" t="s">
        <v>619</v>
      </c>
      <c r="G168" s="59">
        <v>7.7687999999999997</v>
      </c>
      <c r="H168" s="49">
        <v>0</v>
      </c>
      <c r="I168" s="50">
        <v>24.7</v>
      </c>
      <c r="J168" s="62">
        <v>0</v>
      </c>
      <c r="K168" s="41">
        <v>29.178839050954807</v>
      </c>
      <c r="L168" s="62">
        <v>29.178839050954807</v>
      </c>
      <c r="M168" s="41">
        <v>0</v>
      </c>
      <c r="N168" s="41">
        <v>226.6845648190577</v>
      </c>
      <c r="O168" s="41">
        <v>226.6845648190577</v>
      </c>
      <c r="P168" s="42">
        <v>4.1773092122181042E-4</v>
      </c>
    </row>
    <row r="169" spans="1:16" x14ac:dyDescent="0.25">
      <c r="A169" s="35" t="s">
        <v>259</v>
      </c>
      <c r="B169" s="56">
        <v>11186</v>
      </c>
      <c r="C169" s="46" t="s">
        <v>577</v>
      </c>
      <c r="D169" s="52" t="s">
        <v>189</v>
      </c>
      <c r="E169" s="47" t="s">
        <v>718</v>
      </c>
      <c r="F169" s="38" t="s">
        <v>704</v>
      </c>
      <c r="G169" s="59">
        <v>0.54710000000000003</v>
      </c>
      <c r="H169" s="49">
        <v>0</v>
      </c>
      <c r="I169" s="50">
        <v>401.33</v>
      </c>
      <c r="J169" s="62">
        <v>0</v>
      </c>
      <c r="K169" s="41">
        <v>474.10297474978512</v>
      </c>
      <c r="L169" s="62">
        <v>474.10297474978512</v>
      </c>
      <c r="M169" s="41">
        <v>0</v>
      </c>
      <c r="N169" s="41">
        <v>259.38173748560746</v>
      </c>
      <c r="O169" s="41">
        <v>259.38173748560746</v>
      </c>
      <c r="P169" s="42">
        <v>4.7798478133905702E-4</v>
      </c>
    </row>
    <row r="170" spans="1:16" x14ac:dyDescent="0.25">
      <c r="A170" s="35" t="s">
        <v>260</v>
      </c>
      <c r="B170" s="56">
        <v>10491</v>
      </c>
      <c r="C170" s="46" t="s">
        <v>577</v>
      </c>
      <c r="D170" s="52" t="s">
        <v>189</v>
      </c>
      <c r="E170" s="47" t="s">
        <v>719</v>
      </c>
      <c r="F170" s="38" t="s">
        <v>704</v>
      </c>
      <c r="G170" s="59">
        <v>1.0942000000000001</v>
      </c>
      <c r="H170" s="49">
        <v>0</v>
      </c>
      <c r="I170" s="50">
        <v>198.33</v>
      </c>
      <c r="J170" s="62">
        <v>0</v>
      </c>
      <c r="K170" s="41">
        <v>234.29308295448857</v>
      </c>
      <c r="L170" s="62">
        <v>234.29308295448857</v>
      </c>
      <c r="M170" s="41">
        <v>0</v>
      </c>
      <c r="N170" s="41">
        <v>256.36349136880142</v>
      </c>
      <c r="O170" s="41">
        <v>256.36349136880142</v>
      </c>
      <c r="P170" s="42">
        <v>4.7242280259624349E-4</v>
      </c>
    </row>
    <row r="171" spans="1:16" x14ac:dyDescent="0.25">
      <c r="A171" s="35" t="s">
        <v>261</v>
      </c>
      <c r="B171" s="56" t="s">
        <v>262</v>
      </c>
      <c r="C171" s="46" t="s">
        <v>604</v>
      </c>
      <c r="D171" s="52" t="s">
        <v>72</v>
      </c>
      <c r="E171" s="47" t="s">
        <v>720</v>
      </c>
      <c r="F171" s="38" t="s">
        <v>612</v>
      </c>
      <c r="G171" s="59">
        <v>1.9148000000000001</v>
      </c>
      <c r="H171" s="49">
        <v>0</v>
      </c>
      <c r="I171" s="50">
        <v>101.61</v>
      </c>
      <c r="J171" s="62">
        <v>0</v>
      </c>
      <c r="K171" s="41">
        <v>120.03489214443393</v>
      </c>
      <c r="L171" s="62">
        <v>120.03489214443393</v>
      </c>
      <c r="M171" s="41">
        <v>0</v>
      </c>
      <c r="N171" s="41">
        <v>229.84281147816208</v>
      </c>
      <c r="O171" s="41">
        <v>229.84281147816208</v>
      </c>
      <c r="P171" s="42">
        <v>4.23550890867324E-4</v>
      </c>
    </row>
    <row r="172" spans="1:16" x14ac:dyDescent="0.25">
      <c r="A172" s="35" t="s">
        <v>263</v>
      </c>
      <c r="B172" s="56" t="s">
        <v>264</v>
      </c>
      <c r="C172" s="46" t="s">
        <v>604</v>
      </c>
      <c r="D172" s="52" t="s">
        <v>72</v>
      </c>
      <c r="E172" s="47" t="s">
        <v>721</v>
      </c>
      <c r="F172" s="38" t="s">
        <v>612</v>
      </c>
      <c r="G172" s="59">
        <v>2.7353999999999998</v>
      </c>
      <c r="H172" s="49">
        <v>0</v>
      </c>
      <c r="I172" s="50">
        <v>69.91</v>
      </c>
      <c r="J172" s="62">
        <v>0</v>
      </c>
      <c r="K172" s="41">
        <v>82.586746479848202</v>
      </c>
      <c r="L172" s="62">
        <v>82.586746479848202</v>
      </c>
      <c r="M172" s="41">
        <v>0</v>
      </c>
      <c r="N172" s="41">
        <v>225.90778632097675</v>
      </c>
      <c r="O172" s="41">
        <v>225.90778632097675</v>
      </c>
      <c r="P172" s="42">
        <v>4.1629948543857721E-4</v>
      </c>
    </row>
    <row r="173" spans="1:16" ht="24" x14ac:dyDescent="0.25">
      <c r="A173" s="35" t="s">
        <v>265</v>
      </c>
      <c r="B173" s="56">
        <v>44476</v>
      </c>
      <c r="C173" s="46" t="s">
        <v>577</v>
      </c>
      <c r="D173" s="52" t="s">
        <v>189</v>
      </c>
      <c r="E173" s="47" t="s">
        <v>722</v>
      </c>
      <c r="F173" s="38" t="s">
        <v>704</v>
      </c>
      <c r="G173" s="59">
        <v>0.27350000000000002</v>
      </c>
      <c r="H173" s="49">
        <v>0</v>
      </c>
      <c r="I173" s="50">
        <v>685.91</v>
      </c>
      <c r="J173" s="62">
        <v>0</v>
      </c>
      <c r="K173" s="41">
        <v>810.28572847936891</v>
      </c>
      <c r="L173" s="62">
        <v>810.28572847936891</v>
      </c>
      <c r="M173" s="41">
        <v>0</v>
      </c>
      <c r="N173" s="41">
        <v>221.61314673910741</v>
      </c>
      <c r="O173" s="41">
        <v>221.61314673910741</v>
      </c>
      <c r="P173" s="42">
        <v>4.0838538793360623E-4</v>
      </c>
    </row>
    <row r="174" spans="1:16" x14ac:dyDescent="0.25">
      <c r="A174" s="35" t="s">
        <v>266</v>
      </c>
      <c r="B174" s="56">
        <v>43059</v>
      </c>
      <c r="C174" s="46" t="s">
        <v>577</v>
      </c>
      <c r="D174" s="52" t="s">
        <v>189</v>
      </c>
      <c r="E174" s="47" t="s">
        <v>723</v>
      </c>
      <c r="F174" s="38" t="s">
        <v>661</v>
      </c>
      <c r="G174" s="59">
        <v>22.914999999999999</v>
      </c>
      <c r="H174" s="49">
        <v>0</v>
      </c>
      <c r="I174" s="50">
        <v>8</v>
      </c>
      <c r="J174" s="62">
        <v>0</v>
      </c>
      <c r="K174" s="41">
        <v>9.4506361298639057</v>
      </c>
      <c r="L174" s="62">
        <v>9.4506361298639057</v>
      </c>
      <c r="M174" s="41">
        <v>0</v>
      </c>
      <c r="N174" s="41">
        <v>216.56132691583139</v>
      </c>
      <c r="O174" s="41">
        <v>216.56132691583139</v>
      </c>
      <c r="P174" s="42">
        <v>3.99075970019298E-4</v>
      </c>
    </row>
    <row r="175" spans="1:16" ht="36" x14ac:dyDescent="0.25">
      <c r="A175" s="35" t="s">
        <v>267</v>
      </c>
      <c r="B175" s="56">
        <v>4922</v>
      </c>
      <c r="C175" s="46" t="s">
        <v>577</v>
      </c>
      <c r="D175" s="52" t="s">
        <v>189</v>
      </c>
      <c r="E175" s="47" t="s">
        <v>724</v>
      </c>
      <c r="F175" s="38" t="s">
        <v>704</v>
      </c>
      <c r="G175" s="59">
        <v>0.27350000000000002</v>
      </c>
      <c r="H175" s="49">
        <v>0</v>
      </c>
      <c r="I175" s="50">
        <v>684.93</v>
      </c>
      <c r="J175" s="62">
        <v>0</v>
      </c>
      <c r="K175" s="41">
        <v>809.12802555346059</v>
      </c>
      <c r="L175" s="62">
        <v>809.12802555346059</v>
      </c>
      <c r="M175" s="41">
        <v>0</v>
      </c>
      <c r="N175" s="41">
        <v>221.29651498887148</v>
      </c>
      <c r="O175" s="41">
        <v>221.29651498887148</v>
      </c>
      <c r="P175" s="42">
        <v>4.0780190368614675E-4</v>
      </c>
    </row>
    <row r="176" spans="1:16" ht="24" x14ac:dyDescent="0.25">
      <c r="A176" s="35" t="s">
        <v>268</v>
      </c>
      <c r="B176" s="56">
        <v>21029</v>
      </c>
      <c r="C176" s="46" t="s">
        <v>577</v>
      </c>
      <c r="D176" s="52" t="s">
        <v>189</v>
      </c>
      <c r="E176" s="47" t="s">
        <v>725</v>
      </c>
      <c r="F176" s="38" t="s">
        <v>612</v>
      </c>
      <c r="G176" s="59">
        <v>0.54710000000000003</v>
      </c>
      <c r="H176" s="49">
        <v>0</v>
      </c>
      <c r="I176" s="50">
        <v>319</v>
      </c>
      <c r="J176" s="62">
        <v>0</v>
      </c>
      <c r="K176" s="41">
        <v>376.84411567832325</v>
      </c>
      <c r="L176" s="62">
        <v>376.84411567832325</v>
      </c>
      <c r="M176" s="41">
        <v>0</v>
      </c>
      <c r="N176" s="41">
        <v>206.17141568761065</v>
      </c>
      <c r="O176" s="41">
        <v>206.17141568761065</v>
      </c>
      <c r="P176" s="42">
        <v>3.7992959720718408E-4</v>
      </c>
    </row>
    <row r="177" spans="1:16" ht="24" x14ac:dyDescent="0.25">
      <c r="A177" s="35" t="s">
        <v>269</v>
      </c>
      <c r="B177" s="56">
        <v>3811</v>
      </c>
      <c r="C177" s="46" t="s">
        <v>577</v>
      </c>
      <c r="D177" s="52" t="s">
        <v>189</v>
      </c>
      <c r="E177" s="47" t="s">
        <v>726</v>
      </c>
      <c r="F177" s="38" t="s">
        <v>612</v>
      </c>
      <c r="G177" s="59">
        <v>1.3676999999999999</v>
      </c>
      <c r="H177" s="49">
        <v>0</v>
      </c>
      <c r="I177" s="50">
        <v>114.88</v>
      </c>
      <c r="J177" s="62">
        <v>0</v>
      </c>
      <c r="K177" s="41">
        <v>135.71113482484569</v>
      </c>
      <c r="L177" s="62">
        <v>135.71113482484569</v>
      </c>
      <c r="M177" s="41">
        <v>0</v>
      </c>
      <c r="N177" s="41">
        <v>185.61211909994142</v>
      </c>
      <c r="O177" s="41">
        <v>185.61211909994142</v>
      </c>
      <c r="P177" s="42">
        <v>3.4204323335133564E-4</v>
      </c>
    </row>
    <row r="178" spans="1:16" ht="24" x14ac:dyDescent="0.25">
      <c r="A178" s="35" t="s">
        <v>270</v>
      </c>
      <c r="B178" s="56">
        <v>1014</v>
      </c>
      <c r="C178" s="46" t="s">
        <v>577</v>
      </c>
      <c r="D178" s="52" t="s">
        <v>189</v>
      </c>
      <c r="E178" s="47" t="s">
        <v>727</v>
      </c>
      <c r="F178" s="38" t="s">
        <v>619</v>
      </c>
      <c r="G178" s="59">
        <v>78.247900000000001</v>
      </c>
      <c r="H178" s="49">
        <v>0</v>
      </c>
      <c r="I178" s="50">
        <v>2.17</v>
      </c>
      <c r="J178" s="62">
        <v>0</v>
      </c>
      <c r="K178" s="41">
        <v>2.5634850502255841</v>
      </c>
      <c r="L178" s="62">
        <v>2.5634850502255841</v>
      </c>
      <c r="M178" s="41">
        <v>0</v>
      </c>
      <c r="N178" s="41">
        <v>200.58732186154649</v>
      </c>
      <c r="O178" s="41">
        <v>200.58732186154649</v>
      </c>
      <c r="P178" s="42">
        <v>3.6963931273187035E-4</v>
      </c>
    </row>
    <row r="179" spans="1:16" ht="24" x14ac:dyDescent="0.25">
      <c r="A179" s="35" t="s">
        <v>271</v>
      </c>
      <c r="B179" s="56">
        <v>38140</v>
      </c>
      <c r="C179" s="46" t="s">
        <v>577</v>
      </c>
      <c r="D179" s="52" t="s">
        <v>189</v>
      </c>
      <c r="E179" s="47" t="s">
        <v>728</v>
      </c>
      <c r="F179" s="38" t="s">
        <v>612</v>
      </c>
      <c r="G179" s="59">
        <v>6.2914000000000003</v>
      </c>
      <c r="H179" s="49">
        <v>0</v>
      </c>
      <c r="I179" s="50">
        <v>28.5</v>
      </c>
      <c r="J179" s="62">
        <v>0</v>
      </c>
      <c r="K179" s="41">
        <v>33.667891212640164</v>
      </c>
      <c r="L179" s="62">
        <v>33.667891212640164</v>
      </c>
      <c r="M179" s="41">
        <v>0</v>
      </c>
      <c r="N179" s="41">
        <v>211.81817077520435</v>
      </c>
      <c r="O179" s="41">
        <v>211.81817077520435</v>
      </c>
      <c r="P179" s="42">
        <v>3.9033535291682983E-4</v>
      </c>
    </row>
    <row r="180" spans="1:16" x14ac:dyDescent="0.25">
      <c r="A180" s="35" t="s">
        <v>272</v>
      </c>
      <c r="B180" s="56">
        <v>39391</v>
      </c>
      <c r="C180" s="46" t="s">
        <v>577</v>
      </c>
      <c r="D180" s="52" t="s">
        <v>189</v>
      </c>
      <c r="E180" s="47" t="s">
        <v>729</v>
      </c>
      <c r="F180" s="38" t="s">
        <v>612</v>
      </c>
      <c r="G180" s="59">
        <v>3.2825000000000002</v>
      </c>
      <c r="H180" s="49">
        <v>0</v>
      </c>
      <c r="I180" s="50">
        <v>48.69</v>
      </c>
      <c r="J180" s="62">
        <v>0</v>
      </c>
      <c r="K180" s="41">
        <v>57.518934145384193</v>
      </c>
      <c r="L180" s="62">
        <v>57.518934145384193</v>
      </c>
      <c r="M180" s="41">
        <v>0</v>
      </c>
      <c r="N180" s="41">
        <v>188.80590133222361</v>
      </c>
      <c r="O180" s="41">
        <v>188.80590133222361</v>
      </c>
      <c r="P180" s="42">
        <v>3.4792868741892078E-4</v>
      </c>
    </row>
    <row r="181" spans="1:16" ht="24" x14ac:dyDescent="0.25">
      <c r="A181" s="35" t="s">
        <v>273</v>
      </c>
      <c r="B181" s="56">
        <v>4720</v>
      </c>
      <c r="C181" s="46" t="s">
        <v>577</v>
      </c>
      <c r="D181" s="52" t="s">
        <v>189</v>
      </c>
      <c r="E181" s="47" t="s">
        <v>730</v>
      </c>
      <c r="F181" s="38" t="s">
        <v>702</v>
      </c>
      <c r="G181" s="59">
        <v>2.1922000000000001</v>
      </c>
      <c r="H181" s="49">
        <v>0</v>
      </c>
      <c r="I181" s="50">
        <v>70.44</v>
      </c>
      <c r="J181" s="62">
        <v>0</v>
      </c>
      <c r="K181" s="41">
        <v>83.212851123451685</v>
      </c>
      <c r="L181" s="62">
        <v>83.212851123451685</v>
      </c>
      <c r="M181" s="41">
        <v>0</v>
      </c>
      <c r="N181" s="41">
        <v>182.4192122328308</v>
      </c>
      <c r="O181" s="41">
        <v>182.4192122328308</v>
      </c>
      <c r="P181" s="42">
        <v>3.3615939239357921E-4</v>
      </c>
    </row>
    <row r="182" spans="1:16" ht="24" x14ac:dyDescent="0.25">
      <c r="A182" s="35" t="s">
        <v>274</v>
      </c>
      <c r="B182" s="56" t="s">
        <v>275</v>
      </c>
      <c r="C182" s="46" t="s">
        <v>604</v>
      </c>
      <c r="D182" s="52" t="s">
        <v>72</v>
      </c>
      <c r="E182" s="47" t="s">
        <v>731</v>
      </c>
      <c r="F182" s="38" t="s">
        <v>704</v>
      </c>
      <c r="G182" s="59">
        <v>0.54710000000000003</v>
      </c>
      <c r="H182" s="49">
        <v>0</v>
      </c>
      <c r="I182" s="50">
        <v>343.82</v>
      </c>
      <c r="J182" s="62">
        <v>0</v>
      </c>
      <c r="K182" s="41">
        <v>406.16471427122599</v>
      </c>
      <c r="L182" s="62">
        <v>406.16471427122599</v>
      </c>
      <c r="M182" s="41">
        <v>0</v>
      </c>
      <c r="N182" s="41">
        <v>222.21271517778774</v>
      </c>
      <c r="O182" s="41">
        <v>222.21271517778774</v>
      </c>
      <c r="P182" s="42">
        <v>4.0949026367327282E-4</v>
      </c>
    </row>
    <row r="183" spans="1:16" ht="24" x14ac:dyDescent="0.25">
      <c r="A183" s="35" t="s">
        <v>276</v>
      </c>
      <c r="B183" s="56">
        <v>39413</v>
      </c>
      <c r="C183" s="46" t="s">
        <v>577</v>
      </c>
      <c r="D183" s="52" t="s">
        <v>189</v>
      </c>
      <c r="E183" s="47" t="s">
        <v>732</v>
      </c>
      <c r="F183" s="38" t="s">
        <v>704</v>
      </c>
      <c r="G183" s="59">
        <v>7.4889999999999999</v>
      </c>
      <c r="H183" s="49">
        <v>0</v>
      </c>
      <c r="I183" s="50">
        <v>19.77</v>
      </c>
      <c r="J183" s="62">
        <v>0</v>
      </c>
      <c r="K183" s="41">
        <v>23.354884535926175</v>
      </c>
      <c r="L183" s="62">
        <v>23.354884535926175</v>
      </c>
      <c r="M183" s="41">
        <v>0</v>
      </c>
      <c r="N183" s="41">
        <v>174.90473028955111</v>
      </c>
      <c r="O183" s="41">
        <v>174.90473028955111</v>
      </c>
      <c r="P183" s="42">
        <v>3.2231181760534208E-4</v>
      </c>
    </row>
    <row r="184" spans="1:16" x14ac:dyDescent="0.25">
      <c r="A184" s="35" t="s">
        <v>277</v>
      </c>
      <c r="B184" s="56">
        <v>11189</v>
      </c>
      <c r="C184" s="46" t="s">
        <v>577</v>
      </c>
      <c r="D184" s="52" t="s">
        <v>189</v>
      </c>
      <c r="E184" s="47" t="s">
        <v>733</v>
      </c>
      <c r="F184" s="38" t="s">
        <v>704</v>
      </c>
      <c r="G184" s="59">
        <v>0.54710000000000003</v>
      </c>
      <c r="H184" s="49">
        <v>0</v>
      </c>
      <c r="I184" s="50">
        <v>280</v>
      </c>
      <c r="J184" s="62">
        <v>0</v>
      </c>
      <c r="K184" s="41">
        <v>330.77226454523668</v>
      </c>
      <c r="L184" s="62">
        <v>330.77226454523668</v>
      </c>
      <c r="M184" s="41">
        <v>0</v>
      </c>
      <c r="N184" s="41">
        <v>180.96550593269899</v>
      </c>
      <c r="O184" s="41">
        <v>180.96550593269899</v>
      </c>
      <c r="P184" s="42">
        <v>3.3348052419439355E-4</v>
      </c>
    </row>
    <row r="185" spans="1:16" x14ac:dyDescent="0.25">
      <c r="A185" s="35" t="s">
        <v>278</v>
      </c>
      <c r="B185" s="56">
        <v>11188</v>
      </c>
      <c r="C185" s="46" t="s">
        <v>577</v>
      </c>
      <c r="D185" s="52" t="s">
        <v>189</v>
      </c>
      <c r="E185" s="47" t="s">
        <v>734</v>
      </c>
      <c r="F185" s="38" t="s">
        <v>704</v>
      </c>
      <c r="G185" s="59">
        <v>0.8206</v>
      </c>
      <c r="H185" s="49">
        <v>0</v>
      </c>
      <c r="I185" s="50">
        <v>186.66</v>
      </c>
      <c r="J185" s="62">
        <v>0</v>
      </c>
      <c r="K185" s="41">
        <v>220.50696750004957</v>
      </c>
      <c r="L185" s="62">
        <v>220.50696750004957</v>
      </c>
      <c r="M185" s="41">
        <v>0</v>
      </c>
      <c r="N185" s="41">
        <v>180.94801753054068</v>
      </c>
      <c r="O185" s="41">
        <v>180.94801753054068</v>
      </c>
      <c r="P185" s="42">
        <v>3.3344829682880245E-4</v>
      </c>
    </row>
    <row r="186" spans="1:16" x14ac:dyDescent="0.25">
      <c r="A186" s="35" t="s">
        <v>279</v>
      </c>
      <c r="B186" s="56">
        <v>7311</v>
      </c>
      <c r="C186" s="46" t="s">
        <v>577</v>
      </c>
      <c r="D186" s="52" t="s">
        <v>189</v>
      </c>
      <c r="E186" s="47" t="s">
        <v>735</v>
      </c>
      <c r="F186" s="38" t="s">
        <v>663</v>
      </c>
      <c r="G186" s="59">
        <v>3.7082000000000002</v>
      </c>
      <c r="H186" s="49">
        <v>0</v>
      </c>
      <c r="I186" s="50">
        <v>36.94</v>
      </c>
      <c r="J186" s="62">
        <v>0</v>
      </c>
      <c r="K186" s="41">
        <v>43.638312329646581</v>
      </c>
      <c r="L186" s="62">
        <v>43.638312329646581</v>
      </c>
      <c r="M186" s="41">
        <v>0</v>
      </c>
      <c r="N186" s="41">
        <v>161.81958978079547</v>
      </c>
      <c r="O186" s="41">
        <v>161.81958978079547</v>
      </c>
      <c r="P186" s="42">
        <v>2.9819871663879676E-4</v>
      </c>
    </row>
    <row r="187" spans="1:16" x14ac:dyDescent="0.25">
      <c r="A187" s="35" t="s">
        <v>280</v>
      </c>
      <c r="B187" s="56">
        <v>370</v>
      </c>
      <c r="C187" s="46" t="s">
        <v>577</v>
      </c>
      <c r="D187" s="52" t="s">
        <v>189</v>
      </c>
      <c r="E187" s="47" t="s">
        <v>736</v>
      </c>
      <c r="F187" s="38" t="s">
        <v>702</v>
      </c>
      <c r="G187" s="59">
        <v>1.5808</v>
      </c>
      <c r="H187" s="49">
        <v>0</v>
      </c>
      <c r="I187" s="50">
        <v>86.75</v>
      </c>
      <c r="J187" s="62">
        <v>0</v>
      </c>
      <c r="K187" s="41">
        <v>102.48033553321173</v>
      </c>
      <c r="L187" s="62">
        <v>102.48033553321173</v>
      </c>
      <c r="M187" s="41">
        <v>0</v>
      </c>
      <c r="N187" s="41">
        <v>162.00091441090109</v>
      </c>
      <c r="O187" s="41">
        <v>162.00091441090109</v>
      </c>
      <c r="P187" s="42">
        <v>2.9853285895163877E-4</v>
      </c>
    </row>
    <row r="188" spans="1:16" ht="36" x14ac:dyDescent="0.25">
      <c r="A188" s="35" t="s">
        <v>281</v>
      </c>
      <c r="B188" s="56">
        <v>10904</v>
      </c>
      <c r="C188" s="46" t="s">
        <v>577</v>
      </c>
      <c r="D188" s="52" t="s">
        <v>189</v>
      </c>
      <c r="E188" s="47" t="s">
        <v>737</v>
      </c>
      <c r="F188" s="38" t="s">
        <v>612</v>
      </c>
      <c r="G188" s="59">
        <v>0.54710000000000003</v>
      </c>
      <c r="H188" s="49">
        <v>0</v>
      </c>
      <c r="I188" s="50">
        <v>250</v>
      </c>
      <c r="J188" s="62">
        <v>0</v>
      </c>
      <c r="K188" s="41">
        <v>295.33237905824706</v>
      </c>
      <c r="L188" s="62">
        <v>295.33237905824706</v>
      </c>
      <c r="M188" s="41">
        <v>0</v>
      </c>
      <c r="N188" s="41">
        <v>161.57634458276698</v>
      </c>
      <c r="O188" s="41">
        <v>161.57634458276698</v>
      </c>
      <c r="P188" s="42">
        <v>2.9775046803070859E-4</v>
      </c>
    </row>
    <row r="189" spans="1:16" ht="48" x14ac:dyDescent="0.25">
      <c r="A189" s="35" t="s">
        <v>282</v>
      </c>
      <c r="B189" s="56">
        <v>183</v>
      </c>
      <c r="C189" s="46" t="s">
        <v>577</v>
      </c>
      <c r="D189" s="52" t="s">
        <v>189</v>
      </c>
      <c r="E189" s="47" t="s">
        <v>738</v>
      </c>
      <c r="F189" s="38" t="s">
        <v>739</v>
      </c>
      <c r="G189" s="59">
        <v>0.54710000000000003</v>
      </c>
      <c r="H189" s="49">
        <v>0</v>
      </c>
      <c r="I189" s="50">
        <v>217.95</v>
      </c>
      <c r="J189" s="62">
        <v>0</v>
      </c>
      <c r="K189" s="41">
        <v>257.47076806297974</v>
      </c>
      <c r="L189" s="62">
        <v>257.47076806297974</v>
      </c>
      <c r="M189" s="41">
        <v>0</v>
      </c>
      <c r="N189" s="41">
        <v>140.86225720725622</v>
      </c>
      <c r="O189" s="41">
        <v>140.86225720725622</v>
      </c>
      <c r="P189" s="42">
        <v>2.5957885802917169E-4</v>
      </c>
    </row>
    <row r="190" spans="1:16" x14ac:dyDescent="0.25">
      <c r="A190" s="35" t="s">
        <v>283</v>
      </c>
      <c r="B190" s="56">
        <v>1087</v>
      </c>
      <c r="C190" s="46" t="s">
        <v>577</v>
      </c>
      <c r="D190" s="52" t="s">
        <v>189</v>
      </c>
      <c r="E190" s="47" t="s">
        <v>740</v>
      </c>
      <c r="F190" s="38" t="s">
        <v>612</v>
      </c>
      <c r="G190" s="59">
        <v>2.7353999999999998</v>
      </c>
      <c r="H190" s="49">
        <v>0</v>
      </c>
      <c r="I190" s="50">
        <v>42.6</v>
      </c>
      <c r="J190" s="62">
        <v>0</v>
      </c>
      <c r="K190" s="41">
        <v>50.3246373915253</v>
      </c>
      <c r="L190" s="62">
        <v>50.3246373915253</v>
      </c>
      <c r="M190" s="41">
        <v>0</v>
      </c>
      <c r="N190" s="41">
        <v>137.65801312077829</v>
      </c>
      <c r="O190" s="41">
        <v>137.65801312077829</v>
      </c>
      <c r="P190" s="42">
        <v>2.536741250133513E-4</v>
      </c>
    </row>
    <row r="191" spans="1:16" ht="36" x14ac:dyDescent="0.25">
      <c r="A191" s="35" t="s">
        <v>284</v>
      </c>
      <c r="B191" s="56">
        <v>10885</v>
      </c>
      <c r="C191" s="46" t="s">
        <v>577</v>
      </c>
      <c r="D191" s="52" t="s">
        <v>189</v>
      </c>
      <c r="E191" s="47" t="s">
        <v>741</v>
      </c>
      <c r="F191" s="38" t="s">
        <v>612</v>
      </c>
      <c r="G191" s="59">
        <v>0.27350000000000002</v>
      </c>
      <c r="H191" s="49">
        <v>0</v>
      </c>
      <c r="I191" s="50">
        <v>495.02</v>
      </c>
      <c r="J191" s="62">
        <v>0</v>
      </c>
      <c r="K191" s="41">
        <v>584.78173712565376</v>
      </c>
      <c r="L191" s="62">
        <v>584.78173712565376</v>
      </c>
      <c r="M191" s="41">
        <v>0</v>
      </c>
      <c r="N191" s="41">
        <v>159.93780510386631</v>
      </c>
      <c r="O191" s="41">
        <v>159.93780510386631</v>
      </c>
      <c r="P191" s="42">
        <v>2.9473099201774832E-4</v>
      </c>
    </row>
    <row r="192" spans="1:16" x14ac:dyDescent="0.25">
      <c r="A192" s="35" t="s">
        <v>285</v>
      </c>
      <c r="B192" s="56">
        <v>2510</v>
      </c>
      <c r="C192" s="46" t="s">
        <v>577</v>
      </c>
      <c r="D192" s="52" t="s">
        <v>189</v>
      </c>
      <c r="E192" s="47" t="s">
        <v>742</v>
      </c>
      <c r="F192" s="38" t="s">
        <v>612</v>
      </c>
      <c r="G192" s="59">
        <v>2.7353999999999998</v>
      </c>
      <c r="H192" s="49">
        <v>0</v>
      </c>
      <c r="I192" s="50">
        <v>42.15</v>
      </c>
      <c r="J192" s="62">
        <v>0</v>
      </c>
      <c r="K192" s="41">
        <v>49.793039109220452</v>
      </c>
      <c r="L192" s="62">
        <v>49.793039109220452</v>
      </c>
      <c r="M192" s="41">
        <v>0</v>
      </c>
      <c r="N192" s="41">
        <v>136.20387917936162</v>
      </c>
      <c r="O192" s="41">
        <v>136.20387917936162</v>
      </c>
      <c r="P192" s="42">
        <v>2.5099446876321026E-4</v>
      </c>
    </row>
    <row r="193" spans="1:16" ht="24" x14ac:dyDescent="0.25">
      <c r="A193" s="35" t="s">
        <v>286</v>
      </c>
      <c r="B193" s="56">
        <v>1368</v>
      </c>
      <c r="C193" s="46" t="s">
        <v>577</v>
      </c>
      <c r="D193" s="52" t="s">
        <v>189</v>
      </c>
      <c r="E193" s="47" t="s">
        <v>743</v>
      </c>
      <c r="F193" s="38" t="s">
        <v>612</v>
      </c>
      <c r="G193" s="59">
        <v>1.6412</v>
      </c>
      <c r="H193" s="49">
        <v>0</v>
      </c>
      <c r="I193" s="50">
        <v>78.180000000000007</v>
      </c>
      <c r="J193" s="62">
        <v>0</v>
      </c>
      <c r="K193" s="41">
        <v>92.35634157909503</v>
      </c>
      <c r="L193" s="62">
        <v>92.35634157909503</v>
      </c>
      <c r="M193" s="41">
        <v>0</v>
      </c>
      <c r="N193" s="41">
        <v>151.57522779961076</v>
      </c>
      <c r="O193" s="41">
        <v>151.57522779961076</v>
      </c>
      <c r="P193" s="42">
        <v>2.7932055979937618E-4</v>
      </c>
    </row>
    <row r="194" spans="1:16" x14ac:dyDescent="0.25">
      <c r="A194" s="35" t="s">
        <v>287</v>
      </c>
      <c r="B194" s="56" t="s">
        <v>288</v>
      </c>
      <c r="C194" s="46" t="s">
        <v>604</v>
      </c>
      <c r="D194" s="52" t="s">
        <v>72</v>
      </c>
      <c r="E194" s="47" t="s">
        <v>744</v>
      </c>
      <c r="F194" s="38" t="s">
        <v>612</v>
      </c>
      <c r="G194" s="59">
        <v>6.8384999999999998</v>
      </c>
      <c r="H194" s="49">
        <v>0</v>
      </c>
      <c r="I194" s="50">
        <v>17.72</v>
      </c>
      <c r="J194" s="62">
        <v>0</v>
      </c>
      <c r="K194" s="41">
        <v>20.93315902764855</v>
      </c>
      <c r="L194" s="62">
        <v>20.93315902764855</v>
      </c>
      <c r="M194" s="41">
        <v>0</v>
      </c>
      <c r="N194" s="41">
        <v>143.15140801057461</v>
      </c>
      <c r="O194" s="41">
        <v>143.15140801057461</v>
      </c>
      <c r="P194" s="42">
        <v>2.6379727084721745E-4</v>
      </c>
    </row>
    <row r="195" spans="1:16" x14ac:dyDescent="0.25">
      <c r="A195" s="35" t="s">
        <v>289</v>
      </c>
      <c r="B195" s="56" t="s">
        <v>290</v>
      </c>
      <c r="C195" s="46" t="s">
        <v>604</v>
      </c>
      <c r="D195" s="52" t="s">
        <v>72</v>
      </c>
      <c r="E195" s="47" t="s">
        <v>745</v>
      </c>
      <c r="F195" s="38" t="s">
        <v>612</v>
      </c>
      <c r="G195" s="59">
        <v>11.2151</v>
      </c>
      <c r="H195" s="49">
        <v>0</v>
      </c>
      <c r="I195" s="50">
        <v>10.8</v>
      </c>
      <c r="J195" s="62">
        <v>0</v>
      </c>
      <c r="K195" s="41">
        <v>12.758358775316273</v>
      </c>
      <c r="L195" s="62">
        <v>12.758358775316273</v>
      </c>
      <c r="M195" s="41">
        <v>0</v>
      </c>
      <c r="N195" s="41">
        <v>143.08626950104951</v>
      </c>
      <c r="O195" s="41">
        <v>143.08626950104951</v>
      </c>
      <c r="P195" s="42">
        <v>2.6367723457737855E-4</v>
      </c>
    </row>
    <row r="196" spans="1:16" x14ac:dyDescent="0.25">
      <c r="A196" s="35" t="s">
        <v>291</v>
      </c>
      <c r="B196" s="56" t="s">
        <v>292</v>
      </c>
      <c r="C196" s="46" t="s">
        <v>604</v>
      </c>
      <c r="D196" s="52" t="s">
        <v>72</v>
      </c>
      <c r="E196" s="47" t="s">
        <v>746</v>
      </c>
      <c r="F196" s="38" t="s">
        <v>704</v>
      </c>
      <c r="G196" s="59">
        <v>0.8206</v>
      </c>
      <c r="H196" s="49">
        <v>0</v>
      </c>
      <c r="I196" s="50">
        <v>145</v>
      </c>
      <c r="J196" s="62">
        <v>0</v>
      </c>
      <c r="K196" s="41">
        <v>171.29277985378329</v>
      </c>
      <c r="L196" s="62">
        <v>171.29277985378329</v>
      </c>
      <c r="M196" s="41">
        <v>0</v>
      </c>
      <c r="N196" s="41">
        <v>140.56285514801456</v>
      </c>
      <c r="O196" s="41">
        <v>140.56285514801456</v>
      </c>
      <c r="P196" s="42">
        <v>2.5902712439824469E-4</v>
      </c>
    </row>
    <row r="197" spans="1:16" ht="24" x14ac:dyDescent="0.25">
      <c r="A197" s="35" t="s">
        <v>293</v>
      </c>
      <c r="B197" s="56">
        <v>38774</v>
      </c>
      <c r="C197" s="46" t="s">
        <v>577</v>
      </c>
      <c r="D197" s="52" t="s">
        <v>189</v>
      </c>
      <c r="E197" s="47" t="s">
        <v>747</v>
      </c>
      <c r="F197" s="38" t="s">
        <v>612</v>
      </c>
      <c r="G197" s="59">
        <v>5.4707999999999997</v>
      </c>
      <c r="H197" s="49">
        <v>0</v>
      </c>
      <c r="I197" s="50">
        <v>20.85</v>
      </c>
      <c r="J197" s="62">
        <v>0</v>
      </c>
      <c r="K197" s="41">
        <v>24.630720413457805</v>
      </c>
      <c r="L197" s="62">
        <v>24.630720413457805</v>
      </c>
      <c r="M197" s="41">
        <v>0</v>
      </c>
      <c r="N197" s="41">
        <v>134.74974523794495</v>
      </c>
      <c r="O197" s="41">
        <v>134.74974523794495</v>
      </c>
      <c r="P197" s="42">
        <v>2.4831481251306922E-4</v>
      </c>
    </row>
    <row r="198" spans="1:16" ht="24" x14ac:dyDescent="0.25">
      <c r="A198" s="35" t="s">
        <v>294</v>
      </c>
      <c r="B198" s="56">
        <v>4396</v>
      </c>
      <c r="C198" s="46" t="s">
        <v>577</v>
      </c>
      <c r="D198" s="52" t="s">
        <v>189</v>
      </c>
      <c r="E198" s="47" t="s">
        <v>748</v>
      </c>
      <c r="F198" s="38" t="s">
        <v>704</v>
      </c>
      <c r="G198" s="59">
        <v>0.59630000000000005</v>
      </c>
      <c r="H198" s="49">
        <v>0</v>
      </c>
      <c r="I198" s="50">
        <v>205.22</v>
      </c>
      <c r="J198" s="62">
        <v>0</v>
      </c>
      <c r="K198" s="41">
        <v>242.43244332133384</v>
      </c>
      <c r="L198" s="62">
        <v>242.43244332133384</v>
      </c>
      <c r="M198" s="41">
        <v>0</v>
      </c>
      <c r="N198" s="41">
        <v>144.56246595251139</v>
      </c>
      <c r="O198" s="41">
        <v>144.56246595251139</v>
      </c>
      <c r="P198" s="42">
        <v>2.6639754729062285E-4</v>
      </c>
    </row>
    <row r="199" spans="1:16" ht="24" x14ac:dyDescent="0.25">
      <c r="A199" s="35" t="s">
        <v>295</v>
      </c>
      <c r="B199" s="56">
        <v>10405</v>
      </c>
      <c r="C199" s="46" t="s">
        <v>577</v>
      </c>
      <c r="D199" s="52" t="s">
        <v>189</v>
      </c>
      <c r="E199" s="47" t="s">
        <v>749</v>
      </c>
      <c r="F199" s="38" t="s">
        <v>612</v>
      </c>
      <c r="G199" s="59">
        <v>0.27350000000000002</v>
      </c>
      <c r="H199" s="49">
        <v>0</v>
      </c>
      <c r="I199" s="50">
        <v>391.24</v>
      </c>
      <c r="J199" s="62">
        <v>0</v>
      </c>
      <c r="K199" s="41">
        <v>462.1833599309943</v>
      </c>
      <c r="L199" s="62">
        <v>462.1833599309943</v>
      </c>
      <c r="M199" s="41">
        <v>0</v>
      </c>
      <c r="N199" s="41">
        <v>126.40714894112695</v>
      </c>
      <c r="O199" s="41">
        <v>126.40714894112695</v>
      </c>
      <c r="P199" s="42">
        <v>2.3294120099596756E-4</v>
      </c>
    </row>
    <row r="200" spans="1:16" ht="24" x14ac:dyDescent="0.25">
      <c r="A200" s="35" t="s">
        <v>296</v>
      </c>
      <c r="B200" s="56">
        <v>1599</v>
      </c>
      <c r="C200" s="46" t="s">
        <v>577</v>
      </c>
      <c r="D200" s="52" t="s">
        <v>189</v>
      </c>
      <c r="E200" s="47" t="s">
        <v>750</v>
      </c>
      <c r="F200" s="38" t="s">
        <v>612</v>
      </c>
      <c r="G200" s="59">
        <v>8.4796999999999993</v>
      </c>
      <c r="H200" s="49">
        <v>0</v>
      </c>
      <c r="I200" s="50">
        <v>13.07</v>
      </c>
      <c r="J200" s="62">
        <v>0</v>
      </c>
      <c r="K200" s="41">
        <v>15.439976777165157</v>
      </c>
      <c r="L200" s="62">
        <v>15.439976777165157</v>
      </c>
      <c r="M200" s="41">
        <v>0</v>
      </c>
      <c r="N200" s="41">
        <v>130.92637107732736</v>
      </c>
      <c r="O200" s="41">
        <v>130.92637107732736</v>
      </c>
      <c r="P200" s="42">
        <v>2.4126915586871275E-4</v>
      </c>
    </row>
    <row r="201" spans="1:16" x14ac:dyDescent="0.25">
      <c r="A201" s="35" t="s">
        <v>297</v>
      </c>
      <c r="B201" s="56">
        <v>2391</v>
      </c>
      <c r="C201" s="46" t="s">
        <v>577</v>
      </c>
      <c r="D201" s="52" t="s">
        <v>189</v>
      </c>
      <c r="E201" s="47" t="s">
        <v>751</v>
      </c>
      <c r="F201" s="38" t="s">
        <v>612</v>
      </c>
      <c r="G201" s="59">
        <v>0.27350000000000002</v>
      </c>
      <c r="H201" s="49">
        <v>0</v>
      </c>
      <c r="I201" s="50">
        <v>351.97</v>
      </c>
      <c r="J201" s="62">
        <v>0</v>
      </c>
      <c r="K201" s="41">
        <v>415.7925498285249</v>
      </c>
      <c r="L201" s="62">
        <v>415.7925498285249</v>
      </c>
      <c r="M201" s="41">
        <v>0</v>
      </c>
      <c r="N201" s="41">
        <v>113.71926237810156</v>
      </c>
      <c r="O201" s="41">
        <v>113.71926237810156</v>
      </c>
      <c r="P201" s="42">
        <v>2.0956015365134113E-4</v>
      </c>
    </row>
    <row r="202" spans="1:16" x14ac:dyDescent="0.25">
      <c r="A202" s="35" t="s">
        <v>298</v>
      </c>
      <c r="B202" s="56" t="s">
        <v>299</v>
      </c>
      <c r="C202" s="46" t="s">
        <v>604</v>
      </c>
      <c r="D202" s="52" t="s">
        <v>72</v>
      </c>
      <c r="E202" s="47" t="s">
        <v>752</v>
      </c>
      <c r="F202" s="38" t="s">
        <v>612</v>
      </c>
      <c r="G202" s="59">
        <v>0.54710000000000003</v>
      </c>
      <c r="H202" s="49">
        <v>0</v>
      </c>
      <c r="I202" s="50">
        <v>204.17</v>
      </c>
      <c r="J202" s="62">
        <v>0</v>
      </c>
      <c r="K202" s="41">
        <v>241.19204732928918</v>
      </c>
      <c r="L202" s="62">
        <v>241.19204732928918</v>
      </c>
      <c r="M202" s="41">
        <v>0</v>
      </c>
      <c r="N202" s="41">
        <v>131.95616909385413</v>
      </c>
      <c r="O202" s="41">
        <v>131.95616909385413</v>
      </c>
      <c r="P202" s="42">
        <v>2.4316685223131905E-4</v>
      </c>
    </row>
    <row r="203" spans="1:16" x14ac:dyDescent="0.25">
      <c r="A203" s="35" t="s">
        <v>300</v>
      </c>
      <c r="B203" s="56" t="s">
        <v>301</v>
      </c>
      <c r="C203" s="46" t="s">
        <v>604</v>
      </c>
      <c r="D203" s="52" t="s">
        <v>72</v>
      </c>
      <c r="E203" s="47" t="s">
        <v>753</v>
      </c>
      <c r="F203" s="38" t="s">
        <v>612</v>
      </c>
      <c r="G203" s="59">
        <v>1.3676999999999999</v>
      </c>
      <c r="H203" s="49">
        <v>0</v>
      </c>
      <c r="I203" s="50">
        <v>79.900000000000006</v>
      </c>
      <c r="J203" s="62">
        <v>0</v>
      </c>
      <c r="K203" s="41">
        <v>94.388228347015769</v>
      </c>
      <c r="L203" s="62">
        <v>94.388228347015769</v>
      </c>
      <c r="M203" s="41">
        <v>0</v>
      </c>
      <c r="N203" s="41">
        <v>129.09477991021345</v>
      </c>
      <c r="O203" s="41">
        <v>129.09477991021345</v>
      </c>
      <c r="P203" s="42">
        <v>2.3789392709585409E-4</v>
      </c>
    </row>
    <row r="204" spans="1:16" x14ac:dyDescent="0.25">
      <c r="A204" s="35" t="s">
        <v>302</v>
      </c>
      <c r="B204" s="56">
        <v>6136</v>
      </c>
      <c r="C204" s="46" t="s">
        <v>577</v>
      </c>
      <c r="D204" s="52" t="s">
        <v>189</v>
      </c>
      <c r="E204" s="47" t="s">
        <v>754</v>
      </c>
      <c r="F204" s="38" t="s">
        <v>612</v>
      </c>
      <c r="G204" s="59">
        <v>0.27350000000000002</v>
      </c>
      <c r="H204" s="49">
        <v>0</v>
      </c>
      <c r="I204" s="50">
        <v>375.01</v>
      </c>
      <c r="J204" s="62">
        <v>0</v>
      </c>
      <c r="K204" s="41">
        <v>443.0103818825329</v>
      </c>
      <c r="L204" s="62">
        <v>443.0103818825329</v>
      </c>
      <c r="M204" s="41">
        <v>0</v>
      </c>
      <c r="N204" s="41">
        <v>121.16333944487276</v>
      </c>
      <c r="O204" s="41">
        <v>121.16333944487276</v>
      </c>
      <c r="P204" s="42">
        <v>2.2327798738753143E-4</v>
      </c>
    </row>
    <row r="205" spans="1:16" ht="24" x14ac:dyDescent="0.25">
      <c r="A205" s="35" t="s">
        <v>303</v>
      </c>
      <c r="B205" s="56">
        <v>10422</v>
      </c>
      <c r="C205" s="46" t="s">
        <v>577</v>
      </c>
      <c r="D205" s="52" t="s">
        <v>189</v>
      </c>
      <c r="E205" s="47" t="s">
        <v>755</v>
      </c>
      <c r="F205" s="38" t="s">
        <v>612</v>
      </c>
      <c r="G205" s="59">
        <v>0.27350000000000002</v>
      </c>
      <c r="H205" s="49">
        <v>0</v>
      </c>
      <c r="I205" s="50">
        <v>403.9</v>
      </c>
      <c r="J205" s="62">
        <v>0</v>
      </c>
      <c r="K205" s="41">
        <v>477.13899160650391</v>
      </c>
      <c r="L205" s="62">
        <v>477.13899160650391</v>
      </c>
      <c r="M205" s="41">
        <v>0</v>
      </c>
      <c r="N205" s="41">
        <v>130.49751420437883</v>
      </c>
      <c r="O205" s="41">
        <v>130.49751420437883</v>
      </c>
      <c r="P205" s="42">
        <v>2.4047886484580128E-4</v>
      </c>
    </row>
    <row r="206" spans="1:16" ht="24" x14ac:dyDescent="0.25">
      <c r="A206" s="35" t="s">
        <v>304</v>
      </c>
      <c r="B206" s="56">
        <v>35277</v>
      </c>
      <c r="C206" s="46" t="s">
        <v>577</v>
      </c>
      <c r="D206" s="52" t="s">
        <v>189</v>
      </c>
      <c r="E206" s="47" t="s">
        <v>756</v>
      </c>
      <c r="F206" s="38" t="s">
        <v>612</v>
      </c>
      <c r="G206" s="59">
        <v>0.27350000000000002</v>
      </c>
      <c r="H206" s="49">
        <v>0</v>
      </c>
      <c r="I206" s="50">
        <v>370.61</v>
      </c>
      <c r="J206" s="62">
        <v>0</v>
      </c>
      <c r="K206" s="41">
        <v>437.81253201110775</v>
      </c>
      <c r="L206" s="62">
        <v>437.81253201110775</v>
      </c>
      <c r="M206" s="41">
        <v>0</v>
      </c>
      <c r="N206" s="41">
        <v>119.74172750503797</v>
      </c>
      <c r="O206" s="41">
        <v>119.74172750503797</v>
      </c>
      <c r="P206" s="42">
        <v>2.2065826219485617E-4</v>
      </c>
    </row>
    <row r="207" spans="1:16" ht="36" x14ac:dyDescent="0.25">
      <c r="A207" s="35" t="s">
        <v>305</v>
      </c>
      <c r="B207" s="56">
        <v>1021</v>
      </c>
      <c r="C207" s="46" t="s">
        <v>577</v>
      </c>
      <c r="D207" s="52" t="s">
        <v>189</v>
      </c>
      <c r="E207" s="47" t="s">
        <v>757</v>
      </c>
      <c r="F207" s="38" t="s">
        <v>619</v>
      </c>
      <c r="G207" s="59">
        <v>26.041</v>
      </c>
      <c r="H207" s="49">
        <v>0</v>
      </c>
      <c r="I207" s="50">
        <v>3.95</v>
      </c>
      <c r="J207" s="62">
        <v>0</v>
      </c>
      <c r="K207" s="41">
        <v>4.6662515891203036</v>
      </c>
      <c r="L207" s="62">
        <v>4.6662515891203036</v>
      </c>
      <c r="M207" s="41">
        <v>0</v>
      </c>
      <c r="N207" s="41">
        <v>121.51385763228183</v>
      </c>
      <c r="O207" s="41">
        <v>121.51385763228183</v>
      </c>
      <c r="P207" s="42">
        <v>2.2392391705393049E-4</v>
      </c>
    </row>
    <row r="208" spans="1:16" x14ac:dyDescent="0.25">
      <c r="A208" s="35" t="s">
        <v>306</v>
      </c>
      <c r="B208" s="56" t="s">
        <v>307</v>
      </c>
      <c r="C208" s="46" t="s">
        <v>604</v>
      </c>
      <c r="D208" s="52" t="s">
        <v>72</v>
      </c>
      <c r="E208" s="47" t="s">
        <v>758</v>
      </c>
      <c r="F208" s="38" t="s">
        <v>612</v>
      </c>
      <c r="G208" s="59">
        <v>11.4887</v>
      </c>
      <c r="H208" s="49">
        <v>0</v>
      </c>
      <c r="I208" s="50">
        <v>8.9</v>
      </c>
      <c r="J208" s="62">
        <v>0</v>
      </c>
      <c r="K208" s="41">
        <v>10.513832694473596</v>
      </c>
      <c r="L208" s="62">
        <v>10.513832694473596</v>
      </c>
      <c r="M208" s="41">
        <v>0</v>
      </c>
      <c r="N208" s="41">
        <v>120.79026967699879</v>
      </c>
      <c r="O208" s="41">
        <v>120.79026967699879</v>
      </c>
      <c r="P208" s="42">
        <v>2.22590500006384E-4</v>
      </c>
    </row>
    <row r="209" spans="1:16" ht="24" x14ac:dyDescent="0.25">
      <c r="A209" s="35" t="s">
        <v>308</v>
      </c>
      <c r="B209" s="56">
        <v>37588</v>
      </c>
      <c r="C209" s="46" t="s">
        <v>577</v>
      </c>
      <c r="D209" s="52" t="s">
        <v>189</v>
      </c>
      <c r="E209" s="47" t="s">
        <v>759</v>
      </c>
      <c r="F209" s="38" t="s">
        <v>612</v>
      </c>
      <c r="G209" s="59">
        <v>0.8206</v>
      </c>
      <c r="H209" s="49">
        <v>0</v>
      </c>
      <c r="I209" s="50">
        <v>117.97</v>
      </c>
      <c r="J209" s="62">
        <v>0</v>
      </c>
      <c r="K209" s="41">
        <v>139.36144303000563</v>
      </c>
      <c r="L209" s="62">
        <v>139.36144303000563</v>
      </c>
      <c r="M209" s="41">
        <v>0</v>
      </c>
      <c r="N209" s="41">
        <v>114.36000015042262</v>
      </c>
      <c r="O209" s="41">
        <v>114.36000015042262</v>
      </c>
      <c r="P209" s="42">
        <v>2.1074089562248915E-4</v>
      </c>
    </row>
    <row r="210" spans="1:16" x14ac:dyDescent="0.25">
      <c r="A210" s="35" t="s">
        <v>309</v>
      </c>
      <c r="B210" s="56">
        <v>377</v>
      </c>
      <c r="C210" s="46" t="s">
        <v>577</v>
      </c>
      <c r="D210" s="52" t="s">
        <v>189</v>
      </c>
      <c r="E210" s="47" t="s">
        <v>760</v>
      </c>
      <c r="F210" s="38" t="s">
        <v>612</v>
      </c>
      <c r="G210" s="59">
        <v>2.7353999999999998</v>
      </c>
      <c r="H210" s="49">
        <v>0</v>
      </c>
      <c r="I210" s="50">
        <v>38.9</v>
      </c>
      <c r="J210" s="62">
        <v>0</v>
      </c>
      <c r="K210" s="41">
        <v>45.953718181463238</v>
      </c>
      <c r="L210" s="62">
        <v>45.953718181463238</v>
      </c>
      <c r="M210" s="41">
        <v>0</v>
      </c>
      <c r="N210" s="41">
        <v>125.70180071357453</v>
      </c>
      <c r="O210" s="41">
        <v>125.70180071357453</v>
      </c>
      <c r="P210" s="42">
        <v>2.3164139584552499E-4</v>
      </c>
    </row>
    <row r="211" spans="1:16" x14ac:dyDescent="0.25">
      <c r="A211" s="35" t="s">
        <v>310</v>
      </c>
      <c r="B211" s="56">
        <v>10432</v>
      </c>
      <c r="C211" s="46" t="s">
        <v>577</v>
      </c>
      <c r="D211" s="52" t="s">
        <v>189</v>
      </c>
      <c r="E211" s="47" t="s">
        <v>761</v>
      </c>
      <c r="F211" s="38" t="s">
        <v>612</v>
      </c>
      <c r="G211" s="59">
        <v>0.27350000000000002</v>
      </c>
      <c r="H211" s="49">
        <v>0</v>
      </c>
      <c r="I211" s="50">
        <v>376.21</v>
      </c>
      <c r="J211" s="62">
        <v>0</v>
      </c>
      <c r="K211" s="41">
        <v>444.42797730201249</v>
      </c>
      <c r="L211" s="62">
        <v>444.42797730201249</v>
      </c>
      <c r="M211" s="41">
        <v>0</v>
      </c>
      <c r="N211" s="41">
        <v>121.55105179210042</v>
      </c>
      <c r="O211" s="41">
        <v>121.55105179210042</v>
      </c>
      <c r="P211" s="42">
        <v>2.2399245789462468E-4</v>
      </c>
    </row>
    <row r="212" spans="1:16" ht="24" x14ac:dyDescent="0.25">
      <c r="A212" s="35" t="s">
        <v>311</v>
      </c>
      <c r="B212" s="56">
        <v>13415</v>
      </c>
      <c r="C212" s="46" t="s">
        <v>577</v>
      </c>
      <c r="D212" s="52" t="s">
        <v>189</v>
      </c>
      <c r="E212" s="47" t="s">
        <v>762</v>
      </c>
      <c r="F212" s="38" t="s">
        <v>612</v>
      </c>
      <c r="G212" s="59">
        <v>1.6412</v>
      </c>
      <c r="H212" s="49">
        <v>0</v>
      </c>
      <c r="I212" s="50">
        <v>57</v>
      </c>
      <c r="J212" s="62">
        <v>0</v>
      </c>
      <c r="K212" s="41">
        <v>67.335782425280328</v>
      </c>
      <c r="L212" s="62">
        <v>67.335782425280328</v>
      </c>
      <c r="M212" s="41">
        <v>0</v>
      </c>
      <c r="N212" s="41">
        <v>110.51148611637008</v>
      </c>
      <c r="O212" s="41">
        <v>110.51148611637008</v>
      </c>
      <c r="P212" s="42">
        <v>2.0364891159586136E-4</v>
      </c>
    </row>
    <row r="213" spans="1:16" ht="24" x14ac:dyDescent="0.25">
      <c r="A213" s="35" t="s">
        <v>312</v>
      </c>
      <c r="B213" s="56">
        <v>39465</v>
      </c>
      <c r="C213" s="46" t="s">
        <v>577</v>
      </c>
      <c r="D213" s="52" t="s">
        <v>189</v>
      </c>
      <c r="E213" s="47" t="s">
        <v>763</v>
      </c>
      <c r="F213" s="38" t="s">
        <v>612</v>
      </c>
      <c r="G213" s="59">
        <v>1.0942000000000001</v>
      </c>
      <c r="H213" s="49">
        <v>0</v>
      </c>
      <c r="I213" s="50">
        <v>68.75</v>
      </c>
      <c r="J213" s="62">
        <v>0</v>
      </c>
      <c r="K213" s="41">
        <v>81.216404241017941</v>
      </c>
      <c r="L213" s="62">
        <v>81.216404241017941</v>
      </c>
      <c r="M213" s="41">
        <v>0</v>
      </c>
      <c r="N213" s="41">
        <v>88.866989520521841</v>
      </c>
      <c r="O213" s="41">
        <v>88.866989520521841</v>
      </c>
      <c r="P213" s="42">
        <v>1.6376275741688973E-4</v>
      </c>
    </row>
    <row r="214" spans="1:16" x14ac:dyDescent="0.25">
      <c r="A214" s="35" t="s">
        <v>313</v>
      </c>
      <c r="B214" s="56">
        <v>1082</v>
      </c>
      <c r="C214" s="46" t="s">
        <v>577</v>
      </c>
      <c r="D214" s="52" t="s">
        <v>189</v>
      </c>
      <c r="E214" s="47" t="s">
        <v>764</v>
      </c>
      <c r="F214" s="38" t="s">
        <v>612</v>
      </c>
      <c r="G214" s="59">
        <v>0.27350000000000002</v>
      </c>
      <c r="H214" s="49">
        <v>0</v>
      </c>
      <c r="I214" s="50">
        <v>290.97000000000003</v>
      </c>
      <c r="J214" s="62">
        <v>0</v>
      </c>
      <c r="K214" s="41">
        <v>343.73144933831259</v>
      </c>
      <c r="L214" s="62">
        <v>343.73144933831259</v>
      </c>
      <c r="M214" s="41">
        <v>0</v>
      </c>
      <c r="N214" s="41">
        <v>94.010551394028496</v>
      </c>
      <c r="O214" s="41">
        <v>94.010551394028496</v>
      </c>
      <c r="P214" s="42">
        <v>1.7324123620743453E-4</v>
      </c>
    </row>
    <row r="215" spans="1:16" ht="24" x14ac:dyDescent="0.25">
      <c r="A215" s="35" t="s">
        <v>314</v>
      </c>
      <c r="B215" s="56">
        <v>39422</v>
      </c>
      <c r="C215" s="46" t="s">
        <v>577</v>
      </c>
      <c r="D215" s="52" t="s">
        <v>189</v>
      </c>
      <c r="E215" s="47" t="s">
        <v>765</v>
      </c>
      <c r="F215" s="38" t="s">
        <v>619</v>
      </c>
      <c r="G215" s="59">
        <v>7.08</v>
      </c>
      <c r="H215" s="49">
        <v>0</v>
      </c>
      <c r="I215" s="50">
        <v>10.49</v>
      </c>
      <c r="J215" s="62">
        <v>0</v>
      </c>
      <c r="K215" s="41">
        <v>12.392146625284047</v>
      </c>
      <c r="L215" s="62">
        <v>12.392146625284047</v>
      </c>
      <c r="M215" s="41">
        <v>0</v>
      </c>
      <c r="N215" s="41">
        <v>87.736398107011055</v>
      </c>
      <c r="O215" s="41">
        <v>87.736398107011055</v>
      </c>
      <c r="P215" s="42">
        <v>1.6167932049180261E-4</v>
      </c>
    </row>
    <row r="216" spans="1:16" ht="24" x14ac:dyDescent="0.25">
      <c r="A216" s="35" t="s">
        <v>315</v>
      </c>
      <c r="B216" s="56">
        <v>1623</v>
      </c>
      <c r="C216" s="46" t="s">
        <v>577</v>
      </c>
      <c r="D216" s="52" t="s">
        <v>189</v>
      </c>
      <c r="E216" s="47" t="s">
        <v>766</v>
      </c>
      <c r="F216" s="38" t="s">
        <v>612</v>
      </c>
      <c r="G216" s="59">
        <v>0.8206</v>
      </c>
      <c r="H216" s="49">
        <v>0</v>
      </c>
      <c r="I216" s="50">
        <v>98.47</v>
      </c>
      <c r="J216" s="62">
        <v>0</v>
      </c>
      <c r="K216" s="41">
        <v>116.32551746346235</v>
      </c>
      <c r="L216" s="62">
        <v>116.32551746346235</v>
      </c>
      <c r="M216" s="41">
        <v>0</v>
      </c>
      <c r="N216" s="41">
        <v>95.456719630517199</v>
      </c>
      <c r="O216" s="41">
        <v>95.456719630517199</v>
      </c>
      <c r="P216" s="42">
        <v>1.7590621337582865E-4</v>
      </c>
    </row>
    <row r="217" spans="1:16" x14ac:dyDescent="0.25">
      <c r="A217" s="35" t="s">
        <v>316</v>
      </c>
      <c r="B217" s="56" t="s">
        <v>317</v>
      </c>
      <c r="C217" s="46" t="s">
        <v>604</v>
      </c>
      <c r="D217" s="52" t="s">
        <v>72</v>
      </c>
      <c r="E217" s="47" t="s">
        <v>767</v>
      </c>
      <c r="F217" s="38" t="s">
        <v>678</v>
      </c>
      <c r="G217" s="59">
        <v>1.0942000000000001</v>
      </c>
      <c r="H217" s="49">
        <v>0</v>
      </c>
      <c r="I217" s="50">
        <v>78.05</v>
      </c>
      <c r="J217" s="62">
        <v>0</v>
      </c>
      <c r="K217" s="41">
        <v>92.202768741984727</v>
      </c>
      <c r="L217" s="62">
        <v>92.202768741984727</v>
      </c>
      <c r="M217" s="41">
        <v>0</v>
      </c>
      <c r="N217" s="41">
        <v>100.88826955747969</v>
      </c>
      <c r="O217" s="41">
        <v>100.88826955747969</v>
      </c>
      <c r="P217" s="42">
        <v>1.8591539223837441E-4</v>
      </c>
    </row>
    <row r="218" spans="1:16" ht="24" x14ac:dyDescent="0.25">
      <c r="A218" s="35" t="s">
        <v>318</v>
      </c>
      <c r="B218" s="56">
        <v>1358</v>
      </c>
      <c r="C218" s="46" t="s">
        <v>577</v>
      </c>
      <c r="D218" s="52" t="s">
        <v>189</v>
      </c>
      <c r="E218" s="47" t="s">
        <v>768</v>
      </c>
      <c r="F218" s="38" t="s">
        <v>704</v>
      </c>
      <c r="G218" s="59">
        <v>1.6872</v>
      </c>
      <c r="H218" s="49">
        <v>0</v>
      </c>
      <c r="I218" s="50">
        <v>47.38</v>
      </c>
      <c r="J218" s="62">
        <v>0</v>
      </c>
      <c r="K218" s="41">
        <v>55.971392479118983</v>
      </c>
      <c r="L218" s="62">
        <v>55.971392479118983</v>
      </c>
      <c r="M218" s="41">
        <v>0</v>
      </c>
      <c r="N218" s="41">
        <v>94.434933390769544</v>
      </c>
      <c r="O218" s="41">
        <v>94.434933390769544</v>
      </c>
      <c r="P218" s="42">
        <v>1.7402328099548655E-4</v>
      </c>
    </row>
    <row r="219" spans="1:16" ht="24" x14ac:dyDescent="0.25">
      <c r="A219" s="35" t="s">
        <v>319</v>
      </c>
      <c r="B219" s="56">
        <v>38394</v>
      </c>
      <c r="C219" s="46" t="s">
        <v>577</v>
      </c>
      <c r="D219" s="52" t="s">
        <v>189</v>
      </c>
      <c r="E219" s="47" t="s">
        <v>769</v>
      </c>
      <c r="F219" s="38" t="s">
        <v>612</v>
      </c>
      <c r="G219" s="59">
        <v>0.27350000000000002</v>
      </c>
      <c r="H219" s="49">
        <v>0</v>
      </c>
      <c r="I219" s="50">
        <v>293.26</v>
      </c>
      <c r="J219" s="62">
        <v>0</v>
      </c>
      <c r="K219" s="41">
        <v>346.43669393048611</v>
      </c>
      <c r="L219" s="62">
        <v>346.43669393048611</v>
      </c>
      <c r="M219" s="41">
        <v>0</v>
      </c>
      <c r="N219" s="41">
        <v>94.750435789987961</v>
      </c>
      <c r="O219" s="41">
        <v>94.750435789987961</v>
      </c>
      <c r="P219" s="42">
        <v>1.7460468409180412E-4</v>
      </c>
    </row>
    <row r="220" spans="1:16" ht="24" x14ac:dyDescent="0.25">
      <c r="A220" s="35" t="s">
        <v>320</v>
      </c>
      <c r="B220" s="56">
        <v>4814</v>
      </c>
      <c r="C220" s="46" t="s">
        <v>577</v>
      </c>
      <c r="D220" s="52" t="s">
        <v>189</v>
      </c>
      <c r="E220" s="47" t="s">
        <v>770</v>
      </c>
      <c r="F220" s="38" t="s">
        <v>612</v>
      </c>
      <c r="G220" s="59">
        <v>0.8206</v>
      </c>
      <c r="H220" s="49">
        <v>0</v>
      </c>
      <c r="I220" s="50">
        <v>91.75</v>
      </c>
      <c r="J220" s="62">
        <v>0</v>
      </c>
      <c r="K220" s="41">
        <v>108.38698311437666</v>
      </c>
      <c r="L220" s="62">
        <v>108.38698311437666</v>
      </c>
      <c r="M220" s="41">
        <v>0</v>
      </c>
      <c r="N220" s="41">
        <v>88.942358343657489</v>
      </c>
      <c r="O220" s="41">
        <v>88.942358343657489</v>
      </c>
      <c r="P220" s="42">
        <v>1.6390164595544103E-4</v>
      </c>
    </row>
    <row r="221" spans="1:16" ht="24" x14ac:dyDescent="0.25">
      <c r="A221" s="35" t="s">
        <v>321</v>
      </c>
      <c r="B221" s="56">
        <v>44945</v>
      </c>
      <c r="C221" s="46" t="s">
        <v>577</v>
      </c>
      <c r="D221" s="52" t="s">
        <v>189</v>
      </c>
      <c r="E221" s="47" t="s">
        <v>771</v>
      </c>
      <c r="F221" s="38" t="s">
        <v>612</v>
      </c>
      <c r="G221" s="59">
        <v>8.4796999999999993</v>
      </c>
      <c r="H221" s="49">
        <v>0</v>
      </c>
      <c r="I221" s="50">
        <v>9.15</v>
      </c>
      <c r="J221" s="62">
        <v>0</v>
      </c>
      <c r="K221" s="41">
        <v>10.809165073531842</v>
      </c>
      <c r="L221" s="62">
        <v>10.809165073531842</v>
      </c>
      <c r="M221" s="41">
        <v>0</v>
      </c>
      <c r="N221" s="41">
        <v>91.658477074027957</v>
      </c>
      <c r="O221" s="41">
        <v>91.658477074027957</v>
      </c>
      <c r="P221" s="42">
        <v>1.6890686887518911E-4</v>
      </c>
    </row>
    <row r="222" spans="1:16" x14ac:dyDescent="0.25">
      <c r="A222" s="35" t="s">
        <v>322</v>
      </c>
      <c r="B222" s="56">
        <v>38101</v>
      </c>
      <c r="C222" s="46" t="s">
        <v>577</v>
      </c>
      <c r="D222" s="52" t="s">
        <v>189</v>
      </c>
      <c r="E222" s="47" t="s">
        <v>772</v>
      </c>
      <c r="F222" s="38" t="s">
        <v>612</v>
      </c>
      <c r="G222" s="59">
        <v>8.2062000000000008</v>
      </c>
      <c r="H222" s="49">
        <v>0</v>
      </c>
      <c r="I222" s="50">
        <v>9.11</v>
      </c>
      <c r="J222" s="62">
        <v>0</v>
      </c>
      <c r="K222" s="41">
        <v>10.761911892882521</v>
      </c>
      <c r="L222" s="62">
        <v>10.761911892882521</v>
      </c>
      <c r="M222" s="41">
        <v>0</v>
      </c>
      <c r="N222" s="41">
        <v>88.314401375372555</v>
      </c>
      <c r="O222" s="41">
        <v>88.314401375372555</v>
      </c>
      <c r="P222" s="42">
        <v>1.6274445625856553E-4</v>
      </c>
    </row>
    <row r="223" spans="1:16" x14ac:dyDescent="0.25">
      <c r="A223" s="35" t="s">
        <v>323</v>
      </c>
      <c r="B223" s="56" t="s">
        <v>324</v>
      </c>
      <c r="C223" s="46" t="s">
        <v>604</v>
      </c>
      <c r="D223" s="52" t="s">
        <v>72</v>
      </c>
      <c r="E223" s="47" t="s">
        <v>773</v>
      </c>
      <c r="F223" s="38" t="s">
        <v>612</v>
      </c>
      <c r="G223" s="59">
        <v>27.353999999999999</v>
      </c>
      <c r="H223" s="49">
        <v>0</v>
      </c>
      <c r="I223" s="50">
        <v>2.74</v>
      </c>
      <c r="J223" s="62">
        <v>0</v>
      </c>
      <c r="K223" s="41">
        <v>3.2368428744783881</v>
      </c>
      <c r="L223" s="62">
        <v>3.2368428744783881</v>
      </c>
      <c r="M223" s="41">
        <v>0</v>
      </c>
      <c r="N223" s="41">
        <v>88.54059998848183</v>
      </c>
      <c r="O223" s="41">
        <v>88.54059998848183</v>
      </c>
      <c r="P223" s="42">
        <v>1.6316129167525415E-4</v>
      </c>
    </row>
    <row r="224" spans="1:16" ht="24" x14ac:dyDescent="0.25">
      <c r="A224" s="35" t="s">
        <v>325</v>
      </c>
      <c r="B224" s="56">
        <v>7243</v>
      </c>
      <c r="C224" s="46" t="s">
        <v>577</v>
      </c>
      <c r="D224" s="52" t="s">
        <v>189</v>
      </c>
      <c r="E224" s="47" t="s">
        <v>774</v>
      </c>
      <c r="F224" s="38" t="s">
        <v>704</v>
      </c>
      <c r="G224" s="59">
        <v>1.2758</v>
      </c>
      <c r="H224" s="49">
        <v>0</v>
      </c>
      <c r="I224" s="50">
        <v>58.47</v>
      </c>
      <c r="J224" s="62">
        <v>0</v>
      </c>
      <c r="K224" s="41">
        <v>69.072336814142815</v>
      </c>
      <c r="L224" s="62">
        <v>69.072336814142815</v>
      </c>
      <c r="M224" s="41">
        <v>0</v>
      </c>
      <c r="N224" s="41">
        <v>88.122487307483411</v>
      </c>
      <c r="O224" s="41">
        <v>88.122487307483411</v>
      </c>
      <c r="P224" s="42">
        <v>1.6239079988836339E-4</v>
      </c>
    </row>
    <row r="225" spans="1:16" ht="24" x14ac:dyDescent="0.25">
      <c r="A225" s="35" t="s">
        <v>326</v>
      </c>
      <c r="B225" s="56">
        <v>1625</v>
      </c>
      <c r="C225" s="46" t="s">
        <v>577</v>
      </c>
      <c r="D225" s="52" t="s">
        <v>189</v>
      </c>
      <c r="E225" s="47" t="s">
        <v>775</v>
      </c>
      <c r="F225" s="38" t="s">
        <v>612</v>
      </c>
      <c r="G225" s="59">
        <v>0.54710000000000003</v>
      </c>
      <c r="H225" s="49">
        <v>0</v>
      </c>
      <c r="I225" s="50">
        <v>120.74</v>
      </c>
      <c r="J225" s="62">
        <v>0</v>
      </c>
      <c r="K225" s="41">
        <v>142.63372578997098</v>
      </c>
      <c r="L225" s="62">
        <v>142.63372578997098</v>
      </c>
      <c r="M225" s="41">
        <v>0</v>
      </c>
      <c r="N225" s="41">
        <v>78.034911379693128</v>
      </c>
      <c r="O225" s="41">
        <v>78.034911379693128</v>
      </c>
      <c r="P225" s="42">
        <v>1.4380156604011098E-4</v>
      </c>
    </row>
    <row r="226" spans="1:16" ht="24" x14ac:dyDescent="0.25">
      <c r="A226" s="35" t="s">
        <v>327</v>
      </c>
      <c r="B226" s="56">
        <v>981</v>
      </c>
      <c r="C226" s="46" t="s">
        <v>577</v>
      </c>
      <c r="D226" s="52" t="s">
        <v>189</v>
      </c>
      <c r="E226" s="47" t="s">
        <v>776</v>
      </c>
      <c r="F226" s="38" t="s">
        <v>619</v>
      </c>
      <c r="G226" s="59">
        <v>19.530799999999999</v>
      </c>
      <c r="H226" s="49">
        <v>0</v>
      </c>
      <c r="I226" s="50">
        <v>3.6</v>
      </c>
      <c r="J226" s="62">
        <v>0</v>
      </c>
      <c r="K226" s="41">
        <v>4.2527862584387579</v>
      </c>
      <c r="L226" s="62">
        <v>4.2527862584387579</v>
      </c>
      <c r="M226" s="41">
        <v>0</v>
      </c>
      <c r="N226" s="41">
        <v>83.060317856315692</v>
      </c>
      <c r="O226" s="41">
        <v>83.060317856315692</v>
      </c>
      <c r="P226" s="42">
        <v>1.5306230983477235E-4</v>
      </c>
    </row>
    <row r="227" spans="1:16" ht="24" x14ac:dyDescent="0.25">
      <c r="A227" s="35" t="s">
        <v>328</v>
      </c>
      <c r="B227" s="56">
        <v>39244</v>
      </c>
      <c r="C227" s="46" t="s">
        <v>577</v>
      </c>
      <c r="D227" s="52" t="s">
        <v>189</v>
      </c>
      <c r="E227" s="47" t="s">
        <v>777</v>
      </c>
      <c r="F227" s="38" t="s">
        <v>619</v>
      </c>
      <c r="G227" s="59">
        <v>11.8652</v>
      </c>
      <c r="H227" s="49">
        <v>0</v>
      </c>
      <c r="I227" s="50">
        <v>5.57</v>
      </c>
      <c r="J227" s="62">
        <v>0</v>
      </c>
      <c r="K227" s="41">
        <v>6.5800054054177446</v>
      </c>
      <c r="L227" s="62">
        <v>6.5800054054177446</v>
      </c>
      <c r="M227" s="41">
        <v>0</v>
      </c>
      <c r="N227" s="41">
        <v>78.07308013636262</v>
      </c>
      <c r="O227" s="41">
        <v>78.07308013636262</v>
      </c>
      <c r="P227" s="42">
        <v>1.4387190285328644E-4</v>
      </c>
    </row>
    <row r="228" spans="1:16" ht="36" x14ac:dyDescent="0.25">
      <c r="A228" s="35" t="s">
        <v>329</v>
      </c>
      <c r="B228" s="56">
        <v>37539</v>
      </c>
      <c r="C228" s="46" t="s">
        <v>577</v>
      </c>
      <c r="D228" s="52" t="s">
        <v>189</v>
      </c>
      <c r="E228" s="47" t="s">
        <v>778</v>
      </c>
      <c r="F228" s="38" t="s">
        <v>612</v>
      </c>
      <c r="G228" s="59">
        <v>6.5650000000000004</v>
      </c>
      <c r="H228" s="49">
        <v>0</v>
      </c>
      <c r="I228" s="50">
        <v>10</v>
      </c>
      <c r="J228" s="62">
        <v>0</v>
      </c>
      <c r="K228" s="41">
        <v>11.813295162329883</v>
      </c>
      <c r="L228" s="62">
        <v>11.813295162329883</v>
      </c>
      <c r="M228" s="41">
        <v>0</v>
      </c>
      <c r="N228" s="41">
        <v>77.554282740695683</v>
      </c>
      <c r="O228" s="41">
        <v>77.554282740695683</v>
      </c>
      <c r="P228" s="42">
        <v>1.4291587078205825E-4</v>
      </c>
    </row>
    <row r="229" spans="1:16" ht="36" x14ac:dyDescent="0.25">
      <c r="A229" s="35" t="s">
        <v>330</v>
      </c>
      <c r="B229" s="56">
        <v>20193</v>
      </c>
      <c r="C229" s="46" t="s">
        <v>577</v>
      </c>
      <c r="D229" s="52" t="s">
        <v>189</v>
      </c>
      <c r="E229" s="47" t="s">
        <v>779</v>
      </c>
      <c r="F229" s="38" t="s">
        <v>780</v>
      </c>
      <c r="G229" s="59">
        <v>9.8036999999999992</v>
      </c>
      <c r="H229" s="49">
        <v>0</v>
      </c>
      <c r="I229" s="50">
        <v>6.49</v>
      </c>
      <c r="J229" s="62">
        <v>0</v>
      </c>
      <c r="K229" s="41">
        <v>7.6668285603520934</v>
      </c>
      <c r="L229" s="62">
        <v>7.6668285603520934</v>
      </c>
      <c r="M229" s="41">
        <v>0</v>
      </c>
      <c r="N229" s="41">
        <v>75.163287157123818</v>
      </c>
      <c r="O229" s="41">
        <v>75.163287157123818</v>
      </c>
      <c r="P229" s="42">
        <v>1.3850977992818823E-4</v>
      </c>
    </row>
    <row r="230" spans="1:16" x14ac:dyDescent="0.25">
      <c r="A230" s="35" t="s">
        <v>331</v>
      </c>
      <c r="B230" s="56">
        <v>38102</v>
      </c>
      <c r="C230" s="46" t="s">
        <v>577</v>
      </c>
      <c r="D230" s="52" t="s">
        <v>189</v>
      </c>
      <c r="E230" s="47" t="s">
        <v>781</v>
      </c>
      <c r="F230" s="38" t="s">
        <v>612</v>
      </c>
      <c r="G230" s="59">
        <v>5.4707999999999997</v>
      </c>
      <c r="H230" s="49">
        <v>0</v>
      </c>
      <c r="I230" s="50">
        <v>11.66</v>
      </c>
      <c r="J230" s="62">
        <v>0</v>
      </c>
      <c r="K230" s="41">
        <v>13.774302159276642</v>
      </c>
      <c r="L230" s="62">
        <v>13.774302159276642</v>
      </c>
      <c r="M230" s="41">
        <v>0</v>
      </c>
      <c r="N230" s="41">
        <v>75.356452252970655</v>
      </c>
      <c r="O230" s="41">
        <v>75.356452252970655</v>
      </c>
      <c r="P230" s="42">
        <v>1.3886574167397542E-4</v>
      </c>
    </row>
    <row r="231" spans="1:16" ht="36" x14ac:dyDescent="0.25">
      <c r="A231" s="35" t="s">
        <v>332</v>
      </c>
      <c r="B231" s="56">
        <v>3099</v>
      </c>
      <c r="C231" s="46" t="s">
        <v>577</v>
      </c>
      <c r="D231" s="52" t="s">
        <v>189</v>
      </c>
      <c r="E231" s="47" t="s">
        <v>782</v>
      </c>
      <c r="F231" s="38" t="s">
        <v>678</v>
      </c>
      <c r="G231" s="59">
        <v>0.54710000000000003</v>
      </c>
      <c r="H231" s="49">
        <v>0</v>
      </c>
      <c r="I231" s="50">
        <v>136.07</v>
      </c>
      <c r="J231" s="62">
        <v>0</v>
      </c>
      <c r="K231" s="41">
        <v>160.7435072738227</v>
      </c>
      <c r="L231" s="62">
        <v>160.7435072738227</v>
      </c>
      <c r="M231" s="41">
        <v>0</v>
      </c>
      <c r="N231" s="41">
        <v>87.942772829508399</v>
      </c>
      <c r="O231" s="41">
        <v>87.942772829508399</v>
      </c>
      <c r="P231" s="42">
        <v>1.6205962473975403E-4</v>
      </c>
    </row>
    <row r="232" spans="1:16" x14ac:dyDescent="0.25">
      <c r="A232" s="35" t="s">
        <v>333</v>
      </c>
      <c r="B232" s="56" t="s">
        <v>334</v>
      </c>
      <c r="C232" s="46" t="s">
        <v>604</v>
      </c>
      <c r="D232" s="52" t="s">
        <v>72</v>
      </c>
      <c r="E232" s="47" t="s">
        <v>783</v>
      </c>
      <c r="F232" s="38" t="s">
        <v>612</v>
      </c>
      <c r="G232" s="59">
        <v>0.57440000000000002</v>
      </c>
      <c r="H232" s="49">
        <v>0</v>
      </c>
      <c r="I232" s="50">
        <v>111.17</v>
      </c>
      <c r="J232" s="62">
        <v>0</v>
      </c>
      <c r="K232" s="41">
        <v>131.32840231962129</v>
      </c>
      <c r="L232" s="62">
        <v>131.32840231962129</v>
      </c>
      <c r="M232" s="41">
        <v>0</v>
      </c>
      <c r="N232" s="41">
        <v>75.435034292390469</v>
      </c>
      <c r="O232" s="41">
        <v>75.435034292390469</v>
      </c>
      <c r="P232" s="42">
        <v>1.3901055147937406E-4</v>
      </c>
    </row>
    <row r="233" spans="1:16" x14ac:dyDescent="0.25">
      <c r="A233" s="35" t="s">
        <v>335</v>
      </c>
      <c r="B233" s="56">
        <v>867</v>
      </c>
      <c r="C233" s="46" t="s">
        <v>577</v>
      </c>
      <c r="D233" s="52" t="s">
        <v>189</v>
      </c>
      <c r="E233" s="47" t="s">
        <v>784</v>
      </c>
      <c r="F233" s="38" t="s">
        <v>619</v>
      </c>
      <c r="G233" s="59">
        <v>1.2036</v>
      </c>
      <c r="H233" s="49">
        <v>0</v>
      </c>
      <c r="I233" s="50">
        <v>51.16</v>
      </c>
      <c r="J233" s="62">
        <v>0</v>
      </c>
      <c r="K233" s="41">
        <v>60.436818050479673</v>
      </c>
      <c r="L233" s="62">
        <v>60.436818050479673</v>
      </c>
      <c r="M233" s="41">
        <v>0</v>
      </c>
      <c r="N233" s="41">
        <v>72.741754205557328</v>
      </c>
      <c r="O233" s="41">
        <v>72.741754205557328</v>
      </c>
      <c r="P233" s="42">
        <v>1.3404741526990517E-4</v>
      </c>
    </row>
    <row r="234" spans="1:16" ht="24" x14ac:dyDescent="0.25">
      <c r="A234" s="35" t="s">
        <v>336</v>
      </c>
      <c r="B234" s="56">
        <v>21112</v>
      </c>
      <c r="C234" s="46" t="s">
        <v>577</v>
      </c>
      <c r="D234" s="52" t="s">
        <v>189</v>
      </c>
      <c r="E234" s="47" t="s">
        <v>785</v>
      </c>
      <c r="F234" s="38" t="s">
        <v>612</v>
      </c>
      <c r="G234" s="59">
        <v>0.27350000000000002</v>
      </c>
      <c r="H234" s="49">
        <v>0</v>
      </c>
      <c r="I234" s="50">
        <v>228.03</v>
      </c>
      <c r="J234" s="62">
        <v>0</v>
      </c>
      <c r="K234" s="41">
        <v>269.37856958660831</v>
      </c>
      <c r="L234" s="62">
        <v>269.37856958660831</v>
      </c>
      <c r="M234" s="41">
        <v>0</v>
      </c>
      <c r="N234" s="41">
        <v>73.675038781937374</v>
      </c>
      <c r="O234" s="41">
        <v>73.675038781937374</v>
      </c>
      <c r="P234" s="42">
        <v>1.3576725811039383E-4</v>
      </c>
    </row>
    <row r="235" spans="1:16" x14ac:dyDescent="0.25">
      <c r="A235" s="35" t="s">
        <v>337</v>
      </c>
      <c r="B235" s="56">
        <v>1743</v>
      </c>
      <c r="C235" s="46" t="s">
        <v>577</v>
      </c>
      <c r="D235" s="52" t="s">
        <v>189</v>
      </c>
      <c r="E235" s="47" t="s">
        <v>786</v>
      </c>
      <c r="F235" s="38" t="s">
        <v>612</v>
      </c>
      <c r="G235" s="59">
        <v>0.27350000000000002</v>
      </c>
      <c r="H235" s="49">
        <v>0</v>
      </c>
      <c r="I235" s="50">
        <v>217.66</v>
      </c>
      <c r="J235" s="62">
        <v>0</v>
      </c>
      <c r="K235" s="41">
        <v>257.12818250327223</v>
      </c>
      <c r="L235" s="62">
        <v>257.12818250327223</v>
      </c>
      <c r="M235" s="41">
        <v>0</v>
      </c>
      <c r="N235" s="41">
        <v>70.324557914644956</v>
      </c>
      <c r="O235" s="41">
        <v>70.324557914644956</v>
      </c>
      <c r="P235" s="42">
        <v>1.2959304214492972E-4</v>
      </c>
    </row>
    <row r="236" spans="1:16" x14ac:dyDescent="0.25">
      <c r="A236" s="35" t="s">
        <v>338</v>
      </c>
      <c r="B236" s="56">
        <v>36274</v>
      </c>
      <c r="C236" s="46" t="s">
        <v>577</v>
      </c>
      <c r="D236" s="52" t="s">
        <v>189</v>
      </c>
      <c r="E236" s="47" t="s">
        <v>787</v>
      </c>
      <c r="F236" s="38" t="s">
        <v>619</v>
      </c>
      <c r="G236" s="59">
        <v>5.6239999999999997</v>
      </c>
      <c r="H236" s="49">
        <v>0</v>
      </c>
      <c r="I236" s="50">
        <v>10.15</v>
      </c>
      <c r="J236" s="62">
        <v>0</v>
      </c>
      <c r="K236" s="41">
        <v>11.990494589764831</v>
      </c>
      <c r="L236" s="62">
        <v>11.990494589764831</v>
      </c>
      <c r="M236" s="41">
        <v>0</v>
      </c>
      <c r="N236" s="41">
        <v>67.434541572837404</v>
      </c>
      <c r="O236" s="41">
        <v>67.434541572837404</v>
      </c>
      <c r="P236" s="42">
        <v>1.2426736331111501E-4</v>
      </c>
    </row>
    <row r="237" spans="1:16" ht="24" x14ac:dyDescent="0.25">
      <c r="A237" s="35" t="s">
        <v>339</v>
      </c>
      <c r="B237" s="56">
        <v>2432</v>
      </c>
      <c r="C237" s="46" t="s">
        <v>577</v>
      </c>
      <c r="D237" s="52" t="s">
        <v>189</v>
      </c>
      <c r="E237" s="47" t="s">
        <v>788</v>
      </c>
      <c r="F237" s="38" t="s">
        <v>612</v>
      </c>
      <c r="G237" s="59">
        <v>2.4619</v>
      </c>
      <c r="H237" s="49">
        <v>0</v>
      </c>
      <c r="I237" s="50">
        <v>24.4</v>
      </c>
      <c r="J237" s="62">
        <v>0</v>
      </c>
      <c r="K237" s="41">
        <v>28.824440196084911</v>
      </c>
      <c r="L237" s="62">
        <v>28.824440196084911</v>
      </c>
      <c r="M237" s="41">
        <v>0</v>
      </c>
      <c r="N237" s="41">
        <v>70.962889318741446</v>
      </c>
      <c r="O237" s="41">
        <v>70.962889318741446</v>
      </c>
      <c r="P237" s="42">
        <v>1.3076934969675125E-4</v>
      </c>
    </row>
    <row r="238" spans="1:16" x14ac:dyDescent="0.25">
      <c r="A238" s="35" t="s">
        <v>340</v>
      </c>
      <c r="B238" s="56">
        <v>660</v>
      </c>
      <c r="C238" s="46" t="s">
        <v>577</v>
      </c>
      <c r="D238" s="52" t="s">
        <v>189</v>
      </c>
      <c r="E238" s="47" t="s">
        <v>789</v>
      </c>
      <c r="F238" s="38" t="s">
        <v>612</v>
      </c>
      <c r="G238" s="59">
        <v>21.254100000000001</v>
      </c>
      <c r="H238" s="49">
        <v>0</v>
      </c>
      <c r="I238" s="50">
        <v>2.66</v>
      </c>
      <c r="J238" s="62">
        <v>0</v>
      </c>
      <c r="K238" s="41">
        <v>3.1423365131797487</v>
      </c>
      <c r="L238" s="62">
        <v>3.1423365131797487</v>
      </c>
      <c r="M238" s="41">
        <v>0</v>
      </c>
      <c r="N238" s="41">
        <v>66.787534484773701</v>
      </c>
      <c r="O238" s="41">
        <v>66.787534484773701</v>
      </c>
      <c r="P238" s="42">
        <v>1.2307506833880567E-4</v>
      </c>
    </row>
    <row r="239" spans="1:16" ht="24" x14ac:dyDescent="0.25">
      <c r="A239" s="35" t="s">
        <v>341</v>
      </c>
      <c r="B239" s="56">
        <v>11773</v>
      </c>
      <c r="C239" s="46" t="s">
        <v>577</v>
      </c>
      <c r="D239" s="52" t="s">
        <v>189</v>
      </c>
      <c r="E239" s="47" t="s">
        <v>790</v>
      </c>
      <c r="F239" s="38" t="s">
        <v>612</v>
      </c>
      <c r="G239" s="59">
        <v>0.54710000000000003</v>
      </c>
      <c r="H239" s="49">
        <v>0</v>
      </c>
      <c r="I239" s="50">
        <v>98.71</v>
      </c>
      <c r="J239" s="62">
        <v>0</v>
      </c>
      <c r="K239" s="41">
        <v>116.60903654735826</v>
      </c>
      <c r="L239" s="62">
        <v>116.60903654735826</v>
      </c>
      <c r="M239" s="41">
        <v>0</v>
      </c>
      <c r="N239" s="41">
        <v>63.796803895059703</v>
      </c>
      <c r="O239" s="41">
        <v>63.796803895059703</v>
      </c>
      <c r="P239" s="42">
        <v>1.1756379479724496E-4</v>
      </c>
    </row>
    <row r="240" spans="1:16" ht="24" x14ac:dyDescent="0.25">
      <c r="A240" s="35" t="s">
        <v>342</v>
      </c>
      <c r="B240" s="56">
        <v>38179</v>
      </c>
      <c r="C240" s="46" t="s">
        <v>577</v>
      </c>
      <c r="D240" s="52" t="s">
        <v>189</v>
      </c>
      <c r="E240" s="47" t="s">
        <v>791</v>
      </c>
      <c r="F240" s="38" t="s">
        <v>612</v>
      </c>
      <c r="G240" s="59">
        <v>1.0942000000000001</v>
      </c>
      <c r="H240" s="49">
        <v>0</v>
      </c>
      <c r="I240" s="50">
        <v>46.32</v>
      </c>
      <c r="J240" s="62">
        <v>0</v>
      </c>
      <c r="K240" s="41">
        <v>54.719183191912016</v>
      </c>
      <c r="L240" s="62">
        <v>54.719183191912016</v>
      </c>
      <c r="M240" s="41">
        <v>0</v>
      </c>
      <c r="N240" s="41">
        <v>59.873730248590128</v>
      </c>
      <c r="O240" s="41">
        <v>59.873730248590128</v>
      </c>
      <c r="P240" s="42">
        <v>1.1033441343345936E-4</v>
      </c>
    </row>
    <row r="241" spans="1:16" x14ac:dyDescent="0.25">
      <c r="A241" s="35" t="s">
        <v>343</v>
      </c>
      <c r="B241" s="56">
        <v>1564</v>
      </c>
      <c r="C241" s="46" t="s">
        <v>577</v>
      </c>
      <c r="D241" s="52" t="s">
        <v>189</v>
      </c>
      <c r="E241" s="47" t="s">
        <v>792</v>
      </c>
      <c r="F241" s="38" t="s">
        <v>612</v>
      </c>
      <c r="G241" s="59">
        <v>3.2825000000000002</v>
      </c>
      <c r="H241" s="49">
        <v>0</v>
      </c>
      <c r="I241" s="50">
        <v>14.94</v>
      </c>
      <c r="J241" s="62">
        <v>0</v>
      </c>
      <c r="K241" s="41">
        <v>17.649062972520845</v>
      </c>
      <c r="L241" s="62">
        <v>17.649062972520845</v>
      </c>
      <c r="M241" s="41">
        <v>0</v>
      </c>
      <c r="N241" s="41">
        <v>57.933049207299675</v>
      </c>
      <c r="O241" s="41">
        <v>57.933049207299675</v>
      </c>
      <c r="P241" s="42">
        <v>1.0675815547419752E-4</v>
      </c>
    </row>
    <row r="242" spans="1:16" x14ac:dyDescent="0.25">
      <c r="A242" s="35" t="s">
        <v>344</v>
      </c>
      <c r="B242" s="56" t="s">
        <v>345</v>
      </c>
      <c r="C242" s="46" t="s">
        <v>604</v>
      </c>
      <c r="D242" s="52" t="s">
        <v>72</v>
      </c>
      <c r="E242" s="47" t="s">
        <v>793</v>
      </c>
      <c r="F242" s="38" t="s">
        <v>612</v>
      </c>
      <c r="G242" s="59">
        <v>4.6501999999999999</v>
      </c>
      <c r="H242" s="49">
        <v>0</v>
      </c>
      <c r="I242" s="50">
        <v>10.9</v>
      </c>
      <c r="J242" s="62">
        <v>0</v>
      </c>
      <c r="K242" s="41">
        <v>12.876491726939571</v>
      </c>
      <c r="L242" s="62">
        <v>12.876491726939571</v>
      </c>
      <c r="M242" s="41">
        <v>0</v>
      </c>
      <c r="N242" s="41">
        <v>59.878261828614392</v>
      </c>
      <c r="O242" s="41">
        <v>59.878261828614392</v>
      </c>
      <c r="P242" s="42">
        <v>1.1034276416126315E-4</v>
      </c>
    </row>
    <row r="243" spans="1:16" x14ac:dyDescent="0.25">
      <c r="A243" s="35" t="s">
        <v>346</v>
      </c>
      <c r="B243" s="56">
        <v>3777</v>
      </c>
      <c r="C243" s="46" t="s">
        <v>577</v>
      </c>
      <c r="D243" s="52" t="s">
        <v>189</v>
      </c>
      <c r="E243" s="47" t="s">
        <v>794</v>
      </c>
      <c r="F243" s="38" t="s">
        <v>704</v>
      </c>
      <c r="G243" s="59">
        <v>27.353999999999999</v>
      </c>
      <c r="H243" s="49">
        <v>0</v>
      </c>
      <c r="I243" s="50">
        <v>1.83</v>
      </c>
      <c r="J243" s="62">
        <v>0</v>
      </c>
      <c r="K243" s="41">
        <v>2.1618330147063687</v>
      </c>
      <c r="L243" s="62">
        <v>2.1618330147063687</v>
      </c>
      <c r="M243" s="41">
        <v>0</v>
      </c>
      <c r="N243" s="41">
        <v>59.134780284278008</v>
      </c>
      <c r="O243" s="41">
        <v>59.134780284278008</v>
      </c>
      <c r="P243" s="42">
        <v>1.0897268750573543E-4</v>
      </c>
    </row>
    <row r="244" spans="1:16" ht="24" x14ac:dyDescent="0.25">
      <c r="A244" s="35" t="s">
        <v>347</v>
      </c>
      <c r="B244" s="56">
        <v>3788</v>
      </c>
      <c r="C244" s="46" t="s">
        <v>577</v>
      </c>
      <c r="D244" s="52" t="s">
        <v>189</v>
      </c>
      <c r="E244" s="47" t="s">
        <v>795</v>
      </c>
      <c r="F244" s="38" t="s">
        <v>612</v>
      </c>
      <c r="G244" s="59">
        <v>0.54710000000000003</v>
      </c>
      <c r="H244" s="49">
        <v>0</v>
      </c>
      <c r="I244" s="50">
        <v>82.9</v>
      </c>
      <c r="J244" s="62">
        <v>0</v>
      </c>
      <c r="K244" s="41">
        <v>97.932216895714731</v>
      </c>
      <c r="L244" s="62">
        <v>97.932216895714731</v>
      </c>
      <c r="M244" s="41">
        <v>0</v>
      </c>
      <c r="N244" s="41">
        <v>53.578715863645535</v>
      </c>
      <c r="O244" s="41">
        <v>53.578715863645535</v>
      </c>
      <c r="P244" s="42">
        <v>9.8734055198982965E-5</v>
      </c>
    </row>
    <row r="245" spans="1:16" x14ac:dyDescent="0.25">
      <c r="A245" s="35" t="s">
        <v>348</v>
      </c>
      <c r="B245" s="56" t="s">
        <v>349</v>
      </c>
      <c r="C245" s="46" t="s">
        <v>604</v>
      </c>
      <c r="D245" s="52" t="s">
        <v>72</v>
      </c>
      <c r="E245" s="47" t="s">
        <v>796</v>
      </c>
      <c r="F245" s="38" t="s">
        <v>612</v>
      </c>
      <c r="G245" s="59">
        <v>0.8206</v>
      </c>
      <c r="H245" s="49">
        <v>0</v>
      </c>
      <c r="I245" s="50">
        <v>59.9</v>
      </c>
      <c r="J245" s="62">
        <v>0</v>
      </c>
      <c r="K245" s="41">
        <v>70.761638022355996</v>
      </c>
      <c r="L245" s="62">
        <v>70.761638022355996</v>
      </c>
      <c r="M245" s="41">
        <v>0</v>
      </c>
      <c r="N245" s="41">
        <v>58.06700016114533</v>
      </c>
      <c r="O245" s="41">
        <v>58.06700016114533</v>
      </c>
      <c r="P245" s="42">
        <v>1.0700499828589557E-4</v>
      </c>
    </row>
    <row r="246" spans="1:16" ht="24" x14ac:dyDescent="0.25">
      <c r="A246" s="35" t="s">
        <v>350</v>
      </c>
      <c r="B246" s="56">
        <v>34643</v>
      </c>
      <c r="C246" s="46" t="s">
        <v>577</v>
      </c>
      <c r="D246" s="52" t="s">
        <v>189</v>
      </c>
      <c r="E246" s="47" t="s">
        <v>797</v>
      </c>
      <c r="F246" s="38" t="s">
        <v>612</v>
      </c>
      <c r="G246" s="59">
        <v>1.0942000000000001</v>
      </c>
      <c r="H246" s="49">
        <v>0</v>
      </c>
      <c r="I246" s="50">
        <v>42.68</v>
      </c>
      <c r="J246" s="62">
        <v>0</v>
      </c>
      <c r="K246" s="41">
        <v>50.419143752823935</v>
      </c>
      <c r="L246" s="62">
        <v>50.419143752823935</v>
      </c>
      <c r="M246" s="41">
        <v>0</v>
      </c>
      <c r="N246" s="41">
        <v>55.168627094339953</v>
      </c>
      <c r="O246" s="41">
        <v>55.168627094339953</v>
      </c>
      <c r="P246" s="42">
        <v>1.0166391980440513E-4</v>
      </c>
    </row>
    <row r="247" spans="1:16" ht="24" x14ac:dyDescent="0.25">
      <c r="A247" s="35" t="s">
        <v>351</v>
      </c>
      <c r="B247" s="56">
        <v>6024</v>
      </c>
      <c r="C247" s="46" t="s">
        <v>577</v>
      </c>
      <c r="D247" s="52" t="s">
        <v>189</v>
      </c>
      <c r="E247" s="47" t="s">
        <v>798</v>
      </c>
      <c r="F247" s="38" t="s">
        <v>612</v>
      </c>
      <c r="G247" s="59">
        <v>0.54710000000000003</v>
      </c>
      <c r="H247" s="49">
        <v>0</v>
      </c>
      <c r="I247" s="50">
        <v>81.11</v>
      </c>
      <c r="J247" s="62">
        <v>0</v>
      </c>
      <c r="K247" s="41">
        <v>95.817637061657678</v>
      </c>
      <c r="L247" s="62">
        <v>95.817637061657678</v>
      </c>
      <c r="M247" s="41">
        <v>0</v>
      </c>
      <c r="N247" s="41">
        <v>52.42182923643292</v>
      </c>
      <c r="O247" s="41">
        <v>52.42182923643292</v>
      </c>
      <c r="P247" s="42">
        <v>9.6602161847883085E-5</v>
      </c>
    </row>
    <row r="248" spans="1:16" x14ac:dyDescent="0.25">
      <c r="A248" s="35" t="s">
        <v>352</v>
      </c>
      <c r="B248" s="56">
        <v>11748</v>
      </c>
      <c r="C248" s="46" t="s">
        <v>577</v>
      </c>
      <c r="D248" s="52" t="s">
        <v>189</v>
      </c>
      <c r="E248" s="47" t="s">
        <v>799</v>
      </c>
      <c r="F248" s="38" t="s">
        <v>612</v>
      </c>
      <c r="G248" s="59">
        <v>0.8206</v>
      </c>
      <c r="H248" s="49">
        <v>0</v>
      </c>
      <c r="I248" s="50">
        <v>50.1</v>
      </c>
      <c r="J248" s="62">
        <v>0</v>
      </c>
      <c r="K248" s="41">
        <v>59.184608763272713</v>
      </c>
      <c r="L248" s="62">
        <v>59.184608763272713</v>
      </c>
      <c r="M248" s="41">
        <v>0</v>
      </c>
      <c r="N248" s="41">
        <v>48.56688995114159</v>
      </c>
      <c r="O248" s="41">
        <v>48.56688995114159</v>
      </c>
      <c r="P248" s="42">
        <v>8.9498337464496969E-5</v>
      </c>
    </row>
    <row r="249" spans="1:16" x14ac:dyDescent="0.25">
      <c r="A249" s="35" t="s">
        <v>353</v>
      </c>
      <c r="B249" s="56">
        <v>12214</v>
      </c>
      <c r="C249" s="46" t="s">
        <v>577</v>
      </c>
      <c r="D249" s="52" t="s">
        <v>189</v>
      </c>
      <c r="E249" s="47" t="s">
        <v>800</v>
      </c>
      <c r="F249" s="38" t="s">
        <v>612</v>
      </c>
      <c r="G249" s="59">
        <v>1.9148000000000001</v>
      </c>
      <c r="H249" s="49">
        <v>0</v>
      </c>
      <c r="I249" s="50">
        <v>25.86</v>
      </c>
      <c r="J249" s="62">
        <v>0</v>
      </c>
      <c r="K249" s="41">
        <v>30.549181289785075</v>
      </c>
      <c r="L249" s="62">
        <v>30.549181289785075</v>
      </c>
      <c r="M249" s="41">
        <v>0</v>
      </c>
      <c r="N249" s="41">
        <v>58.495572333680464</v>
      </c>
      <c r="O249" s="41">
        <v>58.495572333680464</v>
      </c>
      <c r="P249" s="42">
        <v>1.077947646671489E-4</v>
      </c>
    </row>
    <row r="250" spans="1:16" ht="36" x14ac:dyDescent="0.25">
      <c r="A250" s="35" t="s">
        <v>354</v>
      </c>
      <c r="B250" s="56">
        <v>1022</v>
      </c>
      <c r="C250" s="46" t="s">
        <v>577</v>
      </c>
      <c r="D250" s="52" t="s">
        <v>189</v>
      </c>
      <c r="E250" s="47" t="s">
        <v>801</v>
      </c>
      <c r="F250" s="38" t="s">
        <v>619</v>
      </c>
      <c r="G250" s="59">
        <v>16.275600000000001</v>
      </c>
      <c r="H250" s="49">
        <v>0</v>
      </c>
      <c r="I250" s="50">
        <v>2.58</v>
      </c>
      <c r="J250" s="62">
        <v>0</v>
      </c>
      <c r="K250" s="41">
        <v>3.0478301518811097</v>
      </c>
      <c r="L250" s="62">
        <v>3.0478301518811097</v>
      </c>
      <c r="M250" s="41">
        <v>0</v>
      </c>
      <c r="N250" s="41">
        <v>49.605264419956193</v>
      </c>
      <c r="O250" s="41">
        <v>49.605264419956193</v>
      </c>
      <c r="P250" s="42">
        <v>9.1411838384938401E-5</v>
      </c>
    </row>
    <row r="251" spans="1:16" x14ac:dyDescent="0.25">
      <c r="A251" s="35" t="s">
        <v>355</v>
      </c>
      <c r="B251" s="56" t="s">
        <v>356</v>
      </c>
      <c r="C251" s="46" t="s">
        <v>604</v>
      </c>
      <c r="D251" s="52" t="s">
        <v>72</v>
      </c>
      <c r="E251" s="47" t="s">
        <v>802</v>
      </c>
      <c r="F251" s="38" t="s">
        <v>619</v>
      </c>
      <c r="G251" s="59">
        <v>2.7900999999999998</v>
      </c>
      <c r="H251" s="49">
        <v>0</v>
      </c>
      <c r="I251" s="50">
        <v>13.02</v>
      </c>
      <c r="J251" s="62">
        <v>0</v>
      </c>
      <c r="K251" s="41">
        <v>15.380910301353506</v>
      </c>
      <c r="L251" s="62">
        <v>15.380910301353506</v>
      </c>
      <c r="M251" s="41">
        <v>0</v>
      </c>
      <c r="N251" s="41">
        <v>42.914277831806416</v>
      </c>
      <c r="O251" s="41">
        <v>42.914277831806416</v>
      </c>
      <c r="P251" s="42">
        <v>7.9081788504472948E-5</v>
      </c>
    </row>
    <row r="252" spans="1:16" x14ac:dyDescent="0.25">
      <c r="A252" s="35" t="s">
        <v>357</v>
      </c>
      <c r="B252" s="56">
        <v>38124</v>
      </c>
      <c r="C252" s="46" t="s">
        <v>577</v>
      </c>
      <c r="D252" s="52" t="s">
        <v>189</v>
      </c>
      <c r="E252" s="47" t="s">
        <v>803</v>
      </c>
      <c r="F252" s="38" t="s">
        <v>612</v>
      </c>
      <c r="G252" s="59">
        <v>1.4081999999999999</v>
      </c>
      <c r="H252" s="49">
        <v>0</v>
      </c>
      <c r="I252" s="50">
        <v>30.9</v>
      </c>
      <c r="J252" s="62">
        <v>0</v>
      </c>
      <c r="K252" s="41">
        <v>36.503082051599336</v>
      </c>
      <c r="L252" s="62">
        <v>36.503082051599336</v>
      </c>
      <c r="M252" s="41">
        <v>0</v>
      </c>
      <c r="N252" s="41">
        <v>51.403640145062184</v>
      </c>
      <c r="O252" s="41">
        <v>51.403640145062184</v>
      </c>
      <c r="P252" s="42">
        <v>9.4725858238699115E-5</v>
      </c>
    </row>
    <row r="253" spans="1:16" x14ac:dyDescent="0.25">
      <c r="A253" s="35" t="s">
        <v>358</v>
      </c>
      <c r="B253" s="56">
        <v>1088</v>
      </c>
      <c r="C253" s="46" t="s">
        <v>577</v>
      </c>
      <c r="D253" s="52" t="s">
        <v>189</v>
      </c>
      <c r="E253" s="47" t="s">
        <v>804</v>
      </c>
      <c r="F253" s="38" t="s">
        <v>612</v>
      </c>
      <c r="G253" s="59">
        <v>1.0942000000000001</v>
      </c>
      <c r="H253" s="49">
        <v>0</v>
      </c>
      <c r="I253" s="50">
        <v>34.1</v>
      </c>
      <c r="J253" s="62">
        <v>0</v>
      </c>
      <c r="K253" s="41">
        <v>40.283336503544902</v>
      </c>
      <c r="L253" s="62">
        <v>40.283336503544902</v>
      </c>
      <c r="M253" s="41">
        <v>0</v>
      </c>
      <c r="N253" s="41">
        <v>44.078026802178833</v>
      </c>
      <c r="O253" s="41">
        <v>44.078026802178833</v>
      </c>
      <c r="P253" s="42">
        <v>8.1226327678777298E-5</v>
      </c>
    </row>
    <row r="254" spans="1:16" ht="24" x14ac:dyDescent="0.25">
      <c r="A254" s="35" t="s">
        <v>359</v>
      </c>
      <c r="B254" s="56">
        <v>13417</v>
      </c>
      <c r="C254" s="46" t="s">
        <v>577</v>
      </c>
      <c r="D254" s="52" t="s">
        <v>189</v>
      </c>
      <c r="E254" s="47" t="s">
        <v>805</v>
      </c>
      <c r="F254" s="38" t="s">
        <v>612</v>
      </c>
      <c r="G254" s="59">
        <v>0.54710000000000003</v>
      </c>
      <c r="H254" s="49">
        <v>0</v>
      </c>
      <c r="I254" s="50">
        <v>74.239999999999995</v>
      </c>
      <c r="J254" s="62">
        <v>0</v>
      </c>
      <c r="K254" s="41">
        <v>87.701903285137035</v>
      </c>
      <c r="L254" s="62">
        <v>87.701903285137035</v>
      </c>
      <c r="M254" s="41">
        <v>0</v>
      </c>
      <c r="N254" s="41">
        <v>47.981711287298474</v>
      </c>
      <c r="O254" s="41">
        <v>47.981711287298474</v>
      </c>
      <c r="P254" s="42">
        <v>8.8419978986399198E-5</v>
      </c>
    </row>
    <row r="255" spans="1:16" x14ac:dyDescent="0.25">
      <c r="A255" s="35" t="s">
        <v>360</v>
      </c>
      <c r="B255" s="56">
        <v>20046</v>
      </c>
      <c r="C255" s="46" t="s">
        <v>577</v>
      </c>
      <c r="D255" s="52" t="s">
        <v>189</v>
      </c>
      <c r="E255" s="47" t="s">
        <v>806</v>
      </c>
      <c r="F255" s="38" t="s">
        <v>612</v>
      </c>
      <c r="G255" s="59">
        <v>1.9148000000000001</v>
      </c>
      <c r="H255" s="49">
        <v>0</v>
      </c>
      <c r="I255" s="50">
        <v>18.8</v>
      </c>
      <c r="J255" s="62">
        <v>0</v>
      </c>
      <c r="K255" s="41">
        <v>22.20899490518018</v>
      </c>
      <c r="L255" s="62">
        <v>22.20899490518018</v>
      </c>
      <c r="M255" s="41">
        <v>0</v>
      </c>
      <c r="N255" s="41">
        <v>42.525783444439007</v>
      </c>
      <c r="O255" s="41">
        <v>42.525783444439007</v>
      </c>
      <c r="P255" s="42">
        <v>7.8365876865522019E-5</v>
      </c>
    </row>
    <row r="256" spans="1:16" x14ac:dyDescent="0.25">
      <c r="A256" s="35" t="s">
        <v>361</v>
      </c>
      <c r="B256" s="56">
        <v>6028</v>
      </c>
      <c r="C256" s="46" t="s">
        <v>577</v>
      </c>
      <c r="D256" s="52" t="s">
        <v>189</v>
      </c>
      <c r="E256" s="47" t="s">
        <v>807</v>
      </c>
      <c r="F256" s="38" t="s">
        <v>612</v>
      </c>
      <c r="G256" s="59">
        <v>0.27350000000000002</v>
      </c>
      <c r="H256" s="49">
        <v>0</v>
      </c>
      <c r="I256" s="50">
        <v>133.35</v>
      </c>
      <c r="J256" s="62">
        <v>0</v>
      </c>
      <c r="K256" s="41">
        <v>157.53029098966897</v>
      </c>
      <c r="L256" s="62">
        <v>157.53029098966897</v>
      </c>
      <c r="M256" s="41">
        <v>0</v>
      </c>
      <c r="N256" s="41">
        <v>43.084534585674469</v>
      </c>
      <c r="O256" s="41">
        <v>43.084534585674469</v>
      </c>
      <c r="P256" s="42">
        <v>7.9395535100736827E-5</v>
      </c>
    </row>
    <row r="257" spans="1:16" x14ac:dyDescent="0.25">
      <c r="A257" s="35" t="s">
        <v>362</v>
      </c>
      <c r="B257" s="56">
        <v>34</v>
      </c>
      <c r="C257" s="46" t="s">
        <v>577</v>
      </c>
      <c r="D257" s="52" t="s">
        <v>189</v>
      </c>
      <c r="E257" s="47" t="s">
        <v>808</v>
      </c>
      <c r="F257" s="38" t="s">
        <v>661</v>
      </c>
      <c r="G257" s="59">
        <v>4.5231000000000003</v>
      </c>
      <c r="H257" s="49">
        <v>0</v>
      </c>
      <c r="I257" s="50">
        <v>8.4499999999999993</v>
      </c>
      <c r="J257" s="62">
        <v>0</v>
      </c>
      <c r="K257" s="41">
        <v>9.982234412168749</v>
      </c>
      <c r="L257" s="62">
        <v>9.982234412168749</v>
      </c>
      <c r="M257" s="41">
        <v>0</v>
      </c>
      <c r="N257" s="41">
        <v>45.150644469680472</v>
      </c>
      <c r="O257" s="41">
        <v>45.150644469680472</v>
      </c>
      <c r="P257" s="42">
        <v>8.3202931452933251E-5</v>
      </c>
    </row>
    <row r="258" spans="1:16" x14ac:dyDescent="0.25">
      <c r="A258" s="35" t="s">
        <v>363</v>
      </c>
      <c r="B258" s="56">
        <v>4721</v>
      </c>
      <c r="C258" s="46" t="s">
        <v>577</v>
      </c>
      <c r="D258" s="52" t="s">
        <v>189</v>
      </c>
      <c r="E258" s="47" t="s">
        <v>809</v>
      </c>
      <c r="F258" s="38" t="s">
        <v>702</v>
      </c>
      <c r="G258" s="59">
        <v>0.60880000000000001</v>
      </c>
      <c r="H258" s="49">
        <v>0</v>
      </c>
      <c r="I258" s="50">
        <v>61.01</v>
      </c>
      <c r="J258" s="62">
        <v>0</v>
      </c>
      <c r="K258" s="41">
        <v>72.07291378537461</v>
      </c>
      <c r="L258" s="62">
        <v>72.07291378537461</v>
      </c>
      <c r="M258" s="41">
        <v>0</v>
      </c>
      <c r="N258" s="41">
        <v>43.877989912536066</v>
      </c>
      <c r="O258" s="41">
        <v>43.877989912536066</v>
      </c>
      <c r="P258" s="42">
        <v>8.0857702694294925E-5</v>
      </c>
    </row>
    <row r="259" spans="1:16" x14ac:dyDescent="0.25">
      <c r="A259" s="35" t="s">
        <v>364</v>
      </c>
      <c r="B259" s="56">
        <v>2373</v>
      </c>
      <c r="C259" s="46" t="s">
        <v>577</v>
      </c>
      <c r="D259" s="52" t="s">
        <v>189</v>
      </c>
      <c r="E259" s="47" t="s">
        <v>810</v>
      </c>
      <c r="F259" s="38" t="s">
        <v>612</v>
      </c>
      <c r="G259" s="59">
        <v>0.27350000000000002</v>
      </c>
      <c r="H259" s="49">
        <v>0</v>
      </c>
      <c r="I259" s="50">
        <v>112.55</v>
      </c>
      <c r="J259" s="62">
        <v>0</v>
      </c>
      <c r="K259" s="41">
        <v>132.95863705202282</v>
      </c>
      <c r="L259" s="62">
        <v>132.95863705202282</v>
      </c>
      <c r="M259" s="41">
        <v>0</v>
      </c>
      <c r="N259" s="41">
        <v>36.364187233728245</v>
      </c>
      <c r="O259" s="41">
        <v>36.364187233728245</v>
      </c>
      <c r="P259" s="42">
        <v>6.7011379644453908E-5</v>
      </c>
    </row>
    <row r="260" spans="1:16" ht="24" x14ac:dyDescent="0.25">
      <c r="A260" s="35" t="s">
        <v>365</v>
      </c>
      <c r="B260" s="56">
        <v>11764</v>
      </c>
      <c r="C260" s="46" t="s">
        <v>577</v>
      </c>
      <c r="D260" s="52" t="s">
        <v>189</v>
      </c>
      <c r="E260" s="47" t="s">
        <v>811</v>
      </c>
      <c r="F260" s="38" t="s">
        <v>612</v>
      </c>
      <c r="G260" s="59">
        <v>0.27350000000000002</v>
      </c>
      <c r="H260" s="49">
        <v>0</v>
      </c>
      <c r="I260" s="50">
        <v>123.47</v>
      </c>
      <c r="J260" s="62">
        <v>0</v>
      </c>
      <c r="K260" s="41">
        <v>145.85875536928705</v>
      </c>
      <c r="L260" s="62">
        <v>145.85875536928705</v>
      </c>
      <c r="M260" s="41">
        <v>0</v>
      </c>
      <c r="N260" s="41">
        <v>39.892369593500014</v>
      </c>
      <c r="O260" s="41">
        <v>39.892369593500014</v>
      </c>
      <c r="P260" s="42">
        <v>7.3513061259002441E-5</v>
      </c>
    </row>
    <row r="261" spans="1:16" x14ac:dyDescent="0.25">
      <c r="A261" s="35" t="s">
        <v>366</v>
      </c>
      <c r="B261" s="56">
        <v>38094</v>
      </c>
      <c r="C261" s="46" t="s">
        <v>577</v>
      </c>
      <c r="D261" s="52" t="s">
        <v>189</v>
      </c>
      <c r="E261" s="47" t="s">
        <v>812</v>
      </c>
      <c r="F261" s="38" t="s">
        <v>612</v>
      </c>
      <c r="G261" s="59">
        <v>10.121</v>
      </c>
      <c r="H261" s="49">
        <v>0</v>
      </c>
      <c r="I261" s="50">
        <v>3.39</v>
      </c>
      <c r="J261" s="62">
        <v>0</v>
      </c>
      <c r="K261" s="41">
        <v>4.0047070600298298</v>
      </c>
      <c r="L261" s="62">
        <v>4.0047070600298298</v>
      </c>
      <c r="M261" s="41">
        <v>0</v>
      </c>
      <c r="N261" s="41">
        <v>40.531640154561906</v>
      </c>
      <c r="O261" s="41">
        <v>40.531640154561906</v>
      </c>
      <c r="P261" s="42">
        <v>7.4691099475215019E-5</v>
      </c>
    </row>
    <row r="262" spans="1:16" ht="24" x14ac:dyDescent="0.25">
      <c r="A262" s="35" t="s">
        <v>367</v>
      </c>
      <c r="B262" s="56">
        <v>38083</v>
      </c>
      <c r="C262" s="46" t="s">
        <v>577</v>
      </c>
      <c r="D262" s="52" t="s">
        <v>189</v>
      </c>
      <c r="E262" s="47" t="s">
        <v>813</v>
      </c>
      <c r="F262" s="38" t="s">
        <v>612</v>
      </c>
      <c r="G262" s="59">
        <v>0.8206</v>
      </c>
      <c r="H262" s="49">
        <v>0</v>
      </c>
      <c r="I262" s="50">
        <v>41.66</v>
      </c>
      <c r="J262" s="62">
        <v>0</v>
      </c>
      <c r="K262" s="41">
        <v>49.214187646266282</v>
      </c>
      <c r="L262" s="62">
        <v>49.214187646266282</v>
      </c>
      <c r="M262" s="41">
        <v>0</v>
      </c>
      <c r="N262" s="41">
        <v>40.385162382526111</v>
      </c>
      <c r="O262" s="41">
        <v>40.385162382526111</v>
      </c>
      <c r="P262" s="42">
        <v>7.4421172430557745E-5</v>
      </c>
    </row>
    <row r="263" spans="1:16" x14ac:dyDescent="0.25">
      <c r="A263" s="35" t="s">
        <v>368</v>
      </c>
      <c r="B263" s="56">
        <v>11752</v>
      </c>
      <c r="C263" s="46" t="s">
        <v>577</v>
      </c>
      <c r="D263" s="52" t="s">
        <v>189</v>
      </c>
      <c r="E263" s="47" t="s">
        <v>814</v>
      </c>
      <c r="F263" s="38" t="s">
        <v>612</v>
      </c>
      <c r="G263" s="59">
        <v>1.3676999999999999</v>
      </c>
      <c r="H263" s="49">
        <v>0</v>
      </c>
      <c r="I263" s="50">
        <v>23.68</v>
      </c>
      <c r="J263" s="62">
        <v>0</v>
      </c>
      <c r="K263" s="41">
        <v>27.973882944397161</v>
      </c>
      <c r="L263" s="62">
        <v>27.973882944397161</v>
      </c>
      <c r="M263" s="41">
        <v>0</v>
      </c>
      <c r="N263" s="41">
        <v>38.259879703051993</v>
      </c>
      <c r="O263" s="41">
        <v>38.259879703051993</v>
      </c>
      <c r="P263" s="42">
        <v>7.0504733337044113E-5</v>
      </c>
    </row>
    <row r="264" spans="1:16" x14ac:dyDescent="0.25">
      <c r="A264" s="35" t="s">
        <v>369</v>
      </c>
      <c r="B264" s="56">
        <v>37424</v>
      </c>
      <c r="C264" s="46" t="s">
        <v>577</v>
      </c>
      <c r="D264" s="52" t="s">
        <v>189</v>
      </c>
      <c r="E264" s="47" t="s">
        <v>815</v>
      </c>
      <c r="F264" s="38" t="s">
        <v>612</v>
      </c>
      <c r="G264" s="59">
        <v>2.7353999999999998</v>
      </c>
      <c r="H264" s="49">
        <v>0</v>
      </c>
      <c r="I264" s="50">
        <v>12.71</v>
      </c>
      <c r="J264" s="62">
        <v>0</v>
      </c>
      <c r="K264" s="41">
        <v>15.014698151321282</v>
      </c>
      <c r="L264" s="62">
        <v>15.014698151321282</v>
      </c>
      <c r="M264" s="41">
        <v>0</v>
      </c>
      <c r="N264" s="41">
        <v>41.071205323124232</v>
      </c>
      <c r="O264" s="41">
        <v>41.071205323124232</v>
      </c>
      <c r="P264" s="42">
        <v>7.5685402087316789E-5</v>
      </c>
    </row>
    <row r="265" spans="1:16" ht="24" x14ac:dyDescent="0.25">
      <c r="A265" s="35" t="s">
        <v>370</v>
      </c>
      <c r="B265" s="56">
        <v>511</v>
      </c>
      <c r="C265" s="46" t="s">
        <v>577</v>
      </c>
      <c r="D265" s="52" t="s">
        <v>189</v>
      </c>
      <c r="E265" s="47" t="s">
        <v>816</v>
      </c>
      <c r="F265" s="38" t="s">
        <v>663</v>
      </c>
      <c r="G265" s="59">
        <v>2.7422</v>
      </c>
      <c r="H265" s="49">
        <v>0</v>
      </c>
      <c r="I265" s="50">
        <v>17.329999999999998</v>
      </c>
      <c r="J265" s="62">
        <v>0</v>
      </c>
      <c r="K265" s="41">
        <v>20.472440516317683</v>
      </c>
      <c r="L265" s="62">
        <v>20.472440516317683</v>
      </c>
      <c r="M265" s="41">
        <v>0</v>
      </c>
      <c r="N265" s="41">
        <v>56.139526383846352</v>
      </c>
      <c r="O265" s="41">
        <v>56.139526383846352</v>
      </c>
      <c r="P265" s="42">
        <v>1.034530784749253E-4</v>
      </c>
    </row>
    <row r="266" spans="1:16" x14ac:dyDescent="0.25">
      <c r="A266" s="35" t="s">
        <v>371</v>
      </c>
      <c r="B266" s="56">
        <v>37400</v>
      </c>
      <c r="C266" s="46" t="s">
        <v>577</v>
      </c>
      <c r="D266" s="52" t="s">
        <v>189</v>
      </c>
      <c r="E266" s="47" t="s">
        <v>817</v>
      </c>
      <c r="F266" s="38" t="s">
        <v>612</v>
      </c>
      <c r="G266" s="59">
        <v>0.8206</v>
      </c>
      <c r="H266" s="49">
        <v>0</v>
      </c>
      <c r="I266" s="50">
        <v>46.74</v>
      </c>
      <c r="J266" s="62">
        <v>0</v>
      </c>
      <c r="K266" s="41">
        <v>55.215341588729871</v>
      </c>
      <c r="L266" s="62">
        <v>55.215341588729871</v>
      </c>
      <c r="M266" s="41">
        <v>0</v>
      </c>
      <c r="N266" s="41">
        <v>45.309709307711735</v>
      </c>
      <c r="O266" s="41">
        <v>45.309709307711735</v>
      </c>
      <c r="P266" s="42">
        <v>8.3496053754303161E-5</v>
      </c>
    </row>
    <row r="267" spans="1:16" x14ac:dyDescent="0.25">
      <c r="A267" s="35" t="s">
        <v>372</v>
      </c>
      <c r="B267" s="56">
        <v>7304</v>
      </c>
      <c r="C267" s="46" t="s">
        <v>577</v>
      </c>
      <c r="D267" s="52" t="s">
        <v>189</v>
      </c>
      <c r="E267" s="47" t="s">
        <v>818</v>
      </c>
      <c r="F267" s="38" t="s">
        <v>663</v>
      </c>
      <c r="G267" s="59">
        <v>0.45400000000000001</v>
      </c>
      <c r="H267" s="49">
        <v>0</v>
      </c>
      <c r="I267" s="50">
        <v>73.8</v>
      </c>
      <c r="J267" s="62">
        <v>0</v>
      </c>
      <c r="K267" s="41">
        <v>87.182118297994521</v>
      </c>
      <c r="L267" s="62">
        <v>87.182118297994521</v>
      </c>
      <c r="M267" s="41">
        <v>0</v>
      </c>
      <c r="N267" s="41">
        <v>39.580681707289514</v>
      </c>
      <c r="O267" s="41">
        <v>39.580681707289514</v>
      </c>
      <c r="P267" s="42">
        <v>7.2938687490129738E-5</v>
      </c>
    </row>
    <row r="268" spans="1:16" x14ac:dyDescent="0.25">
      <c r="A268" s="35" t="s">
        <v>373</v>
      </c>
      <c r="B268" s="56">
        <v>34623</v>
      </c>
      <c r="C268" s="46" t="s">
        <v>577</v>
      </c>
      <c r="D268" s="52" t="s">
        <v>189</v>
      </c>
      <c r="E268" s="47" t="s">
        <v>819</v>
      </c>
      <c r="F268" s="38" t="s">
        <v>612</v>
      </c>
      <c r="G268" s="59">
        <v>0.54710000000000003</v>
      </c>
      <c r="H268" s="49">
        <v>0</v>
      </c>
      <c r="I268" s="50">
        <v>51.86</v>
      </c>
      <c r="J268" s="62">
        <v>0</v>
      </c>
      <c r="K268" s="41">
        <v>61.263748711842766</v>
      </c>
      <c r="L268" s="62">
        <v>61.263748711842766</v>
      </c>
      <c r="M268" s="41">
        <v>0</v>
      </c>
      <c r="N268" s="41">
        <v>33.517396920249176</v>
      </c>
      <c r="O268" s="41">
        <v>33.517396920249176</v>
      </c>
      <c r="P268" s="42">
        <v>6.1765357088290173E-5</v>
      </c>
    </row>
    <row r="269" spans="1:16" ht="24" x14ac:dyDescent="0.25">
      <c r="A269" s="35" t="s">
        <v>374</v>
      </c>
      <c r="B269" s="56" t="s">
        <v>375</v>
      </c>
      <c r="C269" s="46" t="s">
        <v>604</v>
      </c>
      <c r="D269" s="52" t="s">
        <v>72</v>
      </c>
      <c r="E269" s="47" t="s">
        <v>820</v>
      </c>
      <c r="F269" s="38" t="s">
        <v>612</v>
      </c>
      <c r="G269" s="59">
        <v>3.1457000000000002</v>
      </c>
      <c r="H269" s="49">
        <v>0</v>
      </c>
      <c r="I269" s="50">
        <v>10.26</v>
      </c>
      <c r="J269" s="62">
        <v>0</v>
      </c>
      <c r="K269" s="41">
        <v>12.120440836550459</v>
      </c>
      <c r="L269" s="62">
        <v>12.120440836550459</v>
      </c>
      <c r="M269" s="41">
        <v>0</v>
      </c>
      <c r="N269" s="41">
        <v>38.127270739536783</v>
      </c>
      <c r="O269" s="41">
        <v>38.127270739536783</v>
      </c>
      <c r="P269" s="42">
        <v>7.0260363525029369E-5</v>
      </c>
    </row>
    <row r="270" spans="1:16" x14ac:dyDescent="0.25">
      <c r="A270" s="35" t="s">
        <v>376</v>
      </c>
      <c r="B270" s="56">
        <v>34653</v>
      </c>
      <c r="C270" s="46" t="s">
        <v>577</v>
      </c>
      <c r="D270" s="52" t="s">
        <v>189</v>
      </c>
      <c r="E270" s="47" t="s">
        <v>821</v>
      </c>
      <c r="F270" s="38" t="s">
        <v>612</v>
      </c>
      <c r="G270" s="59">
        <v>3.0089000000000001</v>
      </c>
      <c r="H270" s="49">
        <v>0</v>
      </c>
      <c r="I270" s="50">
        <v>9.19</v>
      </c>
      <c r="J270" s="62">
        <v>0</v>
      </c>
      <c r="K270" s="41">
        <v>10.856418254181161</v>
      </c>
      <c r="L270" s="62">
        <v>10.856418254181161</v>
      </c>
      <c r="M270" s="41">
        <v>0</v>
      </c>
      <c r="N270" s="41">
        <v>32.665876885005694</v>
      </c>
      <c r="O270" s="41">
        <v>32.665876885005694</v>
      </c>
      <c r="P270" s="42">
        <v>6.0196188719702677E-5</v>
      </c>
    </row>
    <row r="271" spans="1:16" x14ac:dyDescent="0.25">
      <c r="A271" s="35" t="s">
        <v>377</v>
      </c>
      <c r="B271" s="56">
        <v>7288</v>
      </c>
      <c r="C271" s="46" t="s">
        <v>577</v>
      </c>
      <c r="D271" s="52" t="s">
        <v>189</v>
      </c>
      <c r="E271" s="47" t="s">
        <v>822</v>
      </c>
      <c r="F271" s="38" t="s">
        <v>663</v>
      </c>
      <c r="G271" s="59">
        <v>0.871</v>
      </c>
      <c r="H271" s="49">
        <v>0</v>
      </c>
      <c r="I271" s="50">
        <v>36.26</v>
      </c>
      <c r="J271" s="62">
        <v>0</v>
      </c>
      <c r="K271" s="41">
        <v>42.835008258608148</v>
      </c>
      <c r="L271" s="62">
        <v>42.835008258608148</v>
      </c>
      <c r="M271" s="41">
        <v>0</v>
      </c>
      <c r="N271" s="41">
        <v>37.3092921932477</v>
      </c>
      <c r="O271" s="41">
        <v>37.3092921932477</v>
      </c>
      <c r="P271" s="42">
        <v>6.8753004909969889E-5</v>
      </c>
    </row>
    <row r="272" spans="1:16" x14ac:dyDescent="0.25">
      <c r="A272" s="35" t="s">
        <v>378</v>
      </c>
      <c r="B272" s="56" t="s">
        <v>379</v>
      </c>
      <c r="C272" s="46" t="s">
        <v>604</v>
      </c>
      <c r="D272" s="52" t="s">
        <v>72</v>
      </c>
      <c r="E272" s="47" t="s">
        <v>823</v>
      </c>
      <c r="F272" s="38" t="s">
        <v>612</v>
      </c>
      <c r="G272" s="59">
        <v>0.8206</v>
      </c>
      <c r="H272" s="49">
        <v>0</v>
      </c>
      <c r="I272" s="50">
        <v>38.47</v>
      </c>
      <c r="J272" s="62">
        <v>0</v>
      </c>
      <c r="K272" s="41">
        <v>45.445746489483057</v>
      </c>
      <c r="L272" s="62">
        <v>45.445746489483057</v>
      </c>
      <c r="M272" s="41">
        <v>0</v>
      </c>
      <c r="N272" s="41">
        <v>37.292779569269797</v>
      </c>
      <c r="O272" s="41">
        <v>37.292779569269797</v>
      </c>
      <c r="P272" s="42">
        <v>6.8722575693796369E-5</v>
      </c>
    </row>
    <row r="273" spans="1:16" ht="24" x14ac:dyDescent="0.25">
      <c r="A273" s="35" t="s">
        <v>380</v>
      </c>
      <c r="B273" s="56">
        <v>36888</v>
      </c>
      <c r="C273" s="46" t="s">
        <v>577</v>
      </c>
      <c r="D273" s="52" t="s">
        <v>189</v>
      </c>
      <c r="E273" s="47" t="s">
        <v>824</v>
      </c>
      <c r="F273" s="38" t="s">
        <v>619</v>
      </c>
      <c r="G273" s="59">
        <v>0.60229999999999995</v>
      </c>
      <c r="H273" s="49">
        <v>0</v>
      </c>
      <c r="I273" s="50">
        <v>52.48</v>
      </c>
      <c r="J273" s="62">
        <v>0</v>
      </c>
      <c r="K273" s="41">
        <v>61.996173011907217</v>
      </c>
      <c r="L273" s="62">
        <v>61.996173011907217</v>
      </c>
      <c r="M273" s="41">
        <v>0</v>
      </c>
      <c r="N273" s="41">
        <v>37.340295005071717</v>
      </c>
      <c r="O273" s="41">
        <v>37.340295005071717</v>
      </c>
      <c r="P273" s="42">
        <v>6.8810136427301246E-5</v>
      </c>
    </row>
    <row r="274" spans="1:16" x14ac:dyDescent="0.25">
      <c r="A274" s="35" t="s">
        <v>381</v>
      </c>
      <c r="B274" s="56">
        <v>9836</v>
      </c>
      <c r="C274" s="46" t="s">
        <v>577</v>
      </c>
      <c r="D274" s="52" t="s">
        <v>189</v>
      </c>
      <c r="E274" s="47" t="s">
        <v>825</v>
      </c>
      <c r="F274" s="38" t="s">
        <v>619</v>
      </c>
      <c r="G274" s="59">
        <v>1.7885</v>
      </c>
      <c r="H274" s="49">
        <v>0</v>
      </c>
      <c r="I274" s="50">
        <v>15.21</v>
      </c>
      <c r="J274" s="62">
        <v>0</v>
      </c>
      <c r="K274" s="41">
        <v>17.96802194190375</v>
      </c>
      <c r="L274" s="62">
        <v>17.96802194190375</v>
      </c>
      <c r="M274" s="41">
        <v>0</v>
      </c>
      <c r="N274" s="41">
        <v>32.13580724309486</v>
      </c>
      <c r="O274" s="41">
        <v>32.13580724309486</v>
      </c>
      <c r="P274" s="42">
        <v>5.9219384321909322E-5</v>
      </c>
    </row>
    <row r="275" spans="1:16" ht="24" x14ac:dyDescent="0.25">
      <c r="A275" s="35" t="s">
        <v>382</v>
      </c>
      <c r="B275" s="56">
        <v>36791</v>
      </c>
      <c r="C275" s="46" t="s">
        <v>577</v>
      </c>
      <c r="D275" s="52" t="s">
        <v>189</v>
      </c>
      <c r="E275" s="47" t="s">
        <v>826</v>
      </c>
      <c r="F275" s="38" t="s">
        <v>612</v>
      </c>
      <c r="G275" s="59">
        <v>0.27350000000000002</v>
      </c>
      <c r="H275" s="49">
        <v>0</v>
      </c>
      <c r="I275" s="50">
        <v>111.42</v>
      </c>
      <c r="J275" s="62">
        <v>0</v>
      </c>
      <c r="K275" s="41">
        <v>131.62373469867956</v>
      </c>
      <c r="L275" s="62">
        <v>131.62373469867956</v>
      </c>
      <c r="M275" s="41">
        <v>0</v>
      </c>
      <c r="N275" s="41">
        <v>35.999091440088861</v>
      </c>
      <c r="O275" s="41">
        <v>35.999091440088861</v>
      </c>
      <c r="P275" s="42">
        <v>6.6338586583607778E-5</v>
      </c>
    </row>
    <row r="276" spans="1:16" x14ac:dyDescent="0.25">
      <c r="A276" s="35" t="s">
        <v>383</v>
      </c>
      <c r="B276" s="56">
        <v>11033</v>
      </c>
      <c r="C276" s="46" t="s">
        <v>577</v>
      </c>
      <c r="D276" s="52" t="s">
        <v>189</v>
      </c>
      <c r="E276" s="47" t="s">
        <v>827</v>
      </c>
      <c r="F276" s="38" t="s">
        <v>612</v>
      </c>
      <c r="G276" s="59">
        <v>5.3718000000000004</v>
      </c>
      <c r="H276" s="49">
        <v>0</v>
      </c>
      <c r="I276" s="50">
        <v>5.49</v>
      </c>
      <c r="J276" s="62">
        <v>0</v>
      </c>
      <c r="K276" s="41">
        <v>6.4854990441191056</v>
      </c>
      <c r="L276" s="62">
        <v>6.4854990441191056</v>
      </c>
      <c r="M276" s="41">
        <v>0</v>
      </c>
      <c r="N276" s="41">
        <v>34.83880376519901</v>
      </c>
      <c r="O276" s="41">
        <v>34.83880376519901</v>
      </c>
      <c r="P276" s="42">
        <v>6.4200425832782354E-5</v>
      </c>
    </row>
    <row r="277" spans="1:16" ht="24" x14ac:dyDescent="0.25">
      <c r="A277" s="35" t="s">
        <v>384</v>
      </c>
      <c r="B277" s="56">
        <v>39419</v>
      </c>
      <c r="C277" s="46" t="s">
        <v>577</v>
      </c>
      <c r="D277" s="52" t="s">
        <v>189</v>
      </c>
      <c r="E277" s="47" t="s">
        <v>828</v>
      </c>
      <c r="F277" s="38" t="s">
        <v>619</v>
      </c>
      <c r="G277" s="59">
        <v>2.7040000000000002</v>
      </c>
      <c r="H277" s="49">
        <v>0</v>
      </c>
      <c r="I277" s="50">
        <v>9.25</v>
      </c>
      <c r="J277" s="62">
        <v>0</v>
      </c>
      <c r="K277" s="41">
        <v>10.927298025155141</v>
      </c>
      <c r="L277" s="62">
        <v>10.927298025155141</v>
      </c>
      <c r="M277" s="41">
        <v>0</v>
      </c>
      <c r="N277" s="41">
        <v>29.547413860019503</v>
      </c>
      <c r="O277" s="41">
        <v>29.547413860019503</v>
      </c>
      <c r="P277" s="42">
        <v>5.4449531759342587E-5</v>
      </c>
    </row>
    <row r="278" spans="1:16" ht="24" x14ac:dyDescent="0.25">
      <c r="A278" s="35" t="s">
        <v>385</v>
      </c>
      <c r="B278" s="56" t="s">
        <v>386</v>
      </c>
      <c r="C278" s="46" t="s">
        <v>604</v>
      </c>
      <c r="D278" s="52" t="s">
        <v>72</v>
      </c>
      <c r="E278" s="47" t="s">
        <v>829</v>
      </c>
      <c r="F278" s="38" t="s">
        <v>612</v>
      </c>
      <c r="G278" s="59">
        <v>0.8206</v>
      </c>
      <c r="H278" s="49">
        <v>0</v>
      </c>
      <c r="I278" s="50">
        <v>34.81</v>
      </c>
      <c r="J278" s="62">
        <v>0</v>
      </c>
      <c r="K278" s="41">
        <v>41.122080460070322</v>
      </c>
      <c r="L278" s="62">
        <v>41.122080460070322</v>
      </c>
      <c r="M278" s="41">
        <v>0</v>
      </c>
      <c r="N278" s="41">
        <v>33.744779225533705</v>
      </c>
      <c r="O278" s="41">
        <v>33.744779225533705</v>
      </c>
      <c r="P278" s="42">
        <v>6.2184373795192403E-5</v>
      </c>
    </row>
    <row r="279" spans="1:16" x14ac:dyDescent="0.25">
      <c r="A279" s="35" t="s">
        <v>387</v>
      </c>
      <c r="B279" s="56">
        <v>38193</v>
      </c>
      <c r="C279" s="46" t="s">
        <v>577</v>
      </c>
      <c r="D279" s="52" t="s">
        <v>189</v>
      </c>
      <c r="E279" s="47" t="s">
        <v>830</v>
      </c>
      <c r="F279" s="38" t="s">
        <v>612</v>
      </c>
      <c r="G279" s="59">
        <v>3.8296000000000001</v>
      </c>
      <c r="H279" s="49">
        <v>0</v>
      </c>
      <c r="I279" s="50">
        <v>7.21</v>
      </c>
      <c r="J279" s="62">
        <v>0</v>
      </c>
      <c r="K279" s="41">
        <v>8.5173858120398442</v>
      </c>
      <c r="L279" s="62">
        <v>8.5173858120398442</v>
      </c>
      <c r="M279" s="41">
        <v>0</v>
      </c>
      <c r="N279" s="41">
        <v>32.618180705787786</v>
      </c>
      <c r="O279" s="41">
        <v>32.618180705787786</v>
      </c>
      <c r="P279" s="42">
        <v>6.0108294914937619E-5</v>
      </c>
    </row>
    <row r="280" spans="1:16" x14ac:dyDescent="0.25">
      <c r="A280" s="35" t="s">
        <v>388</v>
      </c>
      <c r="B280" s="56">
        <v>1370</v>
      </c>
      <c r="C280" s="46" t="s">
        <v>577</v>
      </c>
      <c r="D280" s="52" t="s">
        <v>189</v>
      </c>
      <c r="E280" s="47" t="s">
        <v>831</v>
      </c>
      <c r="F280" s="38" t="s">
        <v>612</v>
      </c>
      <c r="G280" s="59">
        <v>0.27350000000000002</v>
      </c>
      <c r="H280" s="49">
        <v>0</v>
      </c>
      <c r="I280" s="50">
        <v>106.46</v>
      </c>
      <c r="J280" s="62">
        <v>0</v>
      </c>
      <c r="K280" s="41">
        <v>125.76434029816392</v>
      </c>
      <c r="L280" s="62">
        <v>125.76434029816392</v>
      </c>
      <c r="M280" s="41">
        <v>0</v>
      </c>
      <c r="N280" s="41">
        <v>34.396547071547836</v>
      </c>
      <c r="O280" s="41">
        <v>34.396547071547836</v>
      </c>
      <c r="P280" s="42">
        <v>6.3385441820955693E-5</v>
      </c>
    </row>
    <row r="281" spans="1:16" x14ac:dyDescent="0.25">
      <c r="A281" s="35" t="s">
        <v>389</v>
      </c>
      <c r="B281" s="56">
        <v>3267</v>
      </c>
      <c r="C281" s="46" t="s">
        <v>577</v>
      </c>
      <c r="D281" s="52" t="s">
        <v>189</v>
      </c>
      <c r="E281" s="47" t="s">
        <v>832</v>
      </c>
      <c r="F281" s="38" t="s">
        <v>612</v>
      </c>
      <c r="G281" s="59">
        <v>0.27350000000000002</v>
      </c>
      <c r="H281" s="49">
        <v>0</v>
      </c>
      <c r="I281" s="50">
        <v>103.43</v>
      </c>
      <c r="J281" s="62">
        <v>0</v>
      </c>
      <c r="K281" s="41">
        <v>122.18491186397797</v>
      </c>
      <c r="L281" s="62">
        <v>122.18491186397797</v>
      </c>
      <c r="M281" s="41">
        <v>0</v>
      </c>
      <c r="N281" s="41">
        <v>33.417573394797977</v>
      </c>
      <c r="O281" s="41">
        <v>33.417573394797977</v>
      </c>
      <c r="P281" s="42">
        <v>6.158140379054525E-5</v>
      </c>
    </row>
    <row r="282" spans="1:16" ht="60" x14ac:dyDescent="0.25">
      <c r="A282" s="35" t="s">
        <v>390</v>
      </c>
      <c r="B282" s="56">
        <v>39358</v>
      </c>
      <c r="C282" s="46" t="s">
        <v>577</v>
      </c>
      <c r="D282" s="52" t="s">
        <v>189</v>
      </c>
      <c r="E282" s="47" t="s">
        <v>833</v>
      </c>
      <c r="F282" s="38" t="s">
        <v>612</v>
      </c>
      <c r="G282" s="59">
        <v>0.27350000000000002</v>
      </c>
      <c r="H282" s="49">
        <v>0</v>
      </c>
      <c r="I282" s="50">
        <v>105.92</v>
      </c>
      <c r="J282" s="62">
        <v>0</v>
      </c>
      <c r="K282" s="41">
        <v>125.12642235939812</v>
      </c>
      <c r="L282" s="62">
        <v>125.12642235939812</v>
      </c>
      <c r="M282" s="41">
        <v>0</v>
      </c>
      <c r="N282" s="41">
        <v>34.222076515295392</v>
      </c>
      <c r="O282" s="41">
        <v>34.222076515295392</v>
      </c>
      <c r="P282" s="42">
        <v>6.3063930092763741E-5</v>
      </c>
    </row>
    <row r="283" spans="1:16" ht="24" x14ac:dyDescent="0.25">
      <c r="A283" s="35" t="s">
        <v>391</v>
      </c>
      <c r="B283" s="56">
        <v>20269</v>
      </c>
      <c r="C283" s="46" t="s">
        <v>577</v>
      </c>
      <c r="D283" s="52" t="s">
        <v>189</v>
      </c>
      <c r="E283" s="47" t="s">
        <v>834</v>
      </c>
      <c r="F283" s="38" t="s">
        <v>612</v>
      </c>
      <c r="G283" s="59">
        <v>0.27350000000000002</v>
      </c>
      <c r="H283" s="49">
        <v>0</v>
      </c>
      <c r="I283" s="50">
        <v>101.66</v>
      </c>
      <c r="J283" s="62">
        <v>0</v>
      </c>
      <c r="K283" s="41">
        <v>120.09395862024557</v>
      </c>
      <c r="L283" s="62">
        <v>120.09395862024557</v>
      </c>
      <c r="M283" s="41">
        <v>0</v>
      </c>
      <c r="N283" s="41">
        <v>32.845697682637166</v>
      </c>
      <c r="O283" s="41">
        <v>32.845697682637166</v>
      </c>
      <c r="P283" s="42">
        <v>6.0527559792582709E-5</v>
      </c>
    </row>
    <row r="284" spans="1:16" x14ac:dyDescent="0.25">
      <c r="A284" s="35" t="s">
        <v>392</v>
      </c>
      <c r="B284" s="56">
        <v>38112</v>
      </c>
      <c r="C284" s="46" t="s">
        <v>577</v>
      </c>
      <c r="D284" s="52" t="s">
        <v>189</v>
      </c>
      <c r="E284" s="47" t="s">
        <v>835</v>
      </c>
      <c r="F284" s="38" t="s">
        <v>612</v>
      </c>
      <c r="G284" s="59">
        <v>3.2825000000000002</v>
      </c>
      <c r="H284" s="49">
        <v>0</v>
      </c>
      <c r="I284" s="50">
        <v>8.01</v>
      </c>
      <c r="J284" s="62">
        <v>0</v>
      </c>
      <c r="K284" s="41">
        <v>9.4624494250262359</v>
      </c>
      <c r="L284" s="62">
        <v>9.4624494250262359</v>
      </c>
      <c r="M284" s="41">
        <v>0</v>
      </c>
      <c r="N284" s="41">
        <v>31.060490237648622</v>
      </c>
      <c r="O284" s="41">
        <v>31.060490237648622</v>
      </c>
      <c r="P284" s="42">
        <v>5.7237806248214331E-5</v>
      </c>
    </row>
    <row r="285" spans="1:16" ht="24" x14ac:dyDescent="0.25">
      <c r="A285" s="35" t="s">
        <v>393</v>
      </c>
      <c r="B285" s="56">
        <v>39432</v>
      </c>
      <c r="C285" s="46" t="s">
        <v>577</v>
      </c>
      <c r="D285" s="52" t="s">
        <v>189</v>
      </c>
      <c r="E285" s="47" t="s">
        <v>836</v>
      </c>
      <c r="F285" s="38" t="s">
        <v>619</v>
      </c>
      <c r="G285" s="59">
        <v>9.4368999999999996</v>
      </c>
      <c r="H285" s="49">
        <v>0</v>
      </c>
      <c r="I285" s="50">
        <v>2.73</v>
      </c>
      <c r="J285" s="62">
        <v>0</v>
      </c>
      <c r="K285" s="41">
        <v>3.2250295793160579</v>
      </c>
      <c r="L285" s="62">
        <v>3.2250295793160579</v>
      </c>
      <c r="M285" s="41">
        <v>0</v>
      </c>
      <c r="N285" s="41">
        <v>30.434281637047707</v>
      </c>
      <c r="O285" s="41">
        <v>30.434281637047707</v>
      </c>
      <c r="P285" s="42">
        <v>5.6083838417123398E-5</v>
      </c>
    </row>
    <row r="286" spans="1:16" ht="24" x14ac:dyDescent="0.25">
      <c r="A286" s="35" t="s">
        <v>394</v>
      </c>
      <c r="B286" s="56" t="s">
        <v>395</v>
      </c>
      <c r="C286" s="46" t="s">
        <v>604</v>
      </c>
      <c r="D286" s="52" t="s">
        <v>72</v>
      </c>
      <c r="E286" s="47" t="s">
        <v>837</v>
      </c>
      <c r="F286" s="38" t="s">
        <v>612</v>
      </c>
      <c r="G286" s="59">
        <v>0.8206</v>
      </c>
      <c r="H286" s="49">
        <v>0</v>
      </c>
      <c r="I286" s="50">
        <v>30.84</v>
      </c>
      <c r="J286" s="62">
        <v>0</v>
      </c>
      <c r="K286" s="41">
        <v>36.432202280625354</v>
      </c>
      <c r="L286" s="62">
        <v>36.432202280625354</v>
      </c>
      <c r="M286" s="41">
        <v>0</v>
      </c>
      <c r="N286" s="41">
        <v>29.896265191481167</v>
      </c>
      <c r="O286" s="41">
        <v>29.896265191481167</v>
      </c>
      <c r="P286" s="42">
        <v>5.5092389768564592E-5</v>
      </c>
    </row>
    <row r="287" spans="1:16" x14ac:dyDescent="0.25">
      <c r="A287" s="35" t="s">
        <v>396</v>
      </c>
      <c r="B287" s="56" t="s">
        <v>397</v>
      </c>
      <c r="C287" s="46" t="s">
        <v>604</v>
      </c>
      <c r="D287" s="52" t="s">
        <v>72</v>
      </c>
      <c r="E287" s="47" t="s">
        <v>838</v>
      </c>
      <c r="F287" s="38" t="s">
        <v>612</v>
      </c>
      <c r="G287" s="59">
        <v>2.7353999999999998</v>
      </c>
      <c r="H287" s="49">
        <v>0</v>
      </c>
      <c r="I287" s="50">
        <v>9</v>
      </c>
      <c r="J287" s="62">
        <v>0</v>
      </c>
      <c r="K287" s="41">
        <v>10.631965646096894</v>
      </c>
      <c r="L287" s="62">
        <v>10.631965646096894</v>
      </c>
      <c r="M287" s="41">
        <v>0</v>
      </c>
      <c r="N287" s="41">
        <v>29.082678828333442</v>
      </c>
      <c r="O287" s="41">
        <v>29.082678828333442</v>
      </c>
      <c r="P287" s="42">
        <v>5.3593125002820696E-5</v>
      </c>
    </row>
    <row r="288" spans="1:16" x14ac:dyDescent="0.25">
      <c r="A288" s="35" t="s">
        <v>398</v>
      </c>
      <c r="B288" s="56">
        <v>5068</v>
      </c>
      <c r="C288" s="46" t="s">
        <v>577</v>
      </c>
      <c r="D288" s="52" t="s">
        <v>189</v>
      </c>
      <c r="E288" s="47" t="s">
        <v>839</v>
      </c>
      <c r="F288" s="38" t="s">
        <v>661</v>
      </c>
      <c r="G288" s="59">
        <v>1.2963</v>
      </c>
      <c r="H288" s="49">
        <v>0</v>
      </c>
      <c r="I288" s="50">
        <v>20.34</v>
      </c>
      <c r="J288" s="62">
        <v>0</v>
      </c>
      <c r="K288" s="41">
        <v>24.028242360178979</v>
      </c>
      <c r="L288" s="62">
        <v>24.028242360178979</v>
      </c>
      <c r="M288" s="41">
        <v>0</v>
      </c>
      <c r="N288" s="41">
        <v>31.14781057150001</v>
      </c>
      <c r="O288" s="41">
        <v>31.14781057150001</v>
      </c>
      <c r="P288" s="42">
        <v>5.7398718851726851E-5</v>
      </c>
    </row>
    <row r="289" spans="1:16" ht="24" x14ac:dyDescent="0.25">
      <c r="A289" s="35" t="s">
        <v>399</v>
      </c>
      <c r="B289" s="56">
        <v>123</v>
      </c>
      <c r="C289" s="46" t="s">
        <v>577</v>
      </c>
      <c r="D289" s="52" t="s">
        <v>189</v>
      </c>
      <c r="E289" s="47" t="s">
        <v>840</v>
      </c>
      <c r="F289" s="38" t="s">
        <v>663</v>
      </c>
      <c r="G289" s="59">
        <v>3.7488999999999999</v>
      </c>
      <c r="H289" s="49">
        <v>0</v>
      </c>
      <c r="I289" s="50">
        <v>6.99</v>
      </c>
      <c r="J289" s="62">
        <v>0</v>
      </c>
      <c r="K289" s="41">
        <v>8.2574933184685886</v>
      </c>
      <c r="L289" s="62">
        <v>8.2574933184685886</v>
      </c>
      <c r="M289" s="41">
        <v>0</v>
      </c>
      <c r="N289" s="41">
        <v>30.956516701606891</v>
      </c>
      <c r="O289" s="41">
        <v>30.956516701606891</v>
      </c>
      <c r="P289" s="42">
        <v>5.7046205373103712E-5</v>
      </c>
    </row>
    <row r="290" spans="1:16" x14ac:dyDescent="0.25">
      <c r="A290" s="35" t="s">
        <v>400</v>
      </c>
      <c r="B290" s="56">
        <v>1200</v>
      </c>
      <c r="C290" s="46" t="s">
        <v>577</v>
      </c>
      <c r="D290" s="52" t="s">
        <v>189</v>
      </c>
      <c r="E290" s="47" t="s">
        <v>841</v>
      </c>
      <c r="F290" s="38" t="s">
        <v>612</v>
      </c>
      <c r="G290" s="59">
        <v>2.1882999999999999</v>
      </c>
      <c r="H290" s="49">
        <v>0</v>
      </c>
      <c r="I290" s="50">
        <v>9.85</v>
      </c>
      <c r="J290" s="62">
        <v>0</v>
      </c>
      <c r="K290" s="41">
        <v>11.636095734894933</v>
      </c>
      <c r="L290" s="62">
        <v>11.636095734894933</v>
      </c>
      <c r="M290" s="41">
        <v>0</v>
      </c>
      <c r="N290" s="41">
        <v>25.463268296670581</v>
      </c>
      <c r="O290" s="41">
        <v>25.463268296670581</v>
      </c>
      <c r="P290" s="42">
        <v>4.6923329479343844E-5</v>
      </c>
    </row>
    <row r="291" spans="1:16" x14ac:dyDescent="0.25">
      <c r="A291" s="35" t="s">
        <v>401</v>
      </c>
      <c r="B291" s="56">
        <v>11964</v>
      </c>
      <c r="C291" s="46" t="s">
        <v>577</v>
      </c>
      <c r="D291" s="52" t="s">
        <v>189</v>
      </c>
      <c r="E291" s="47" t="s">
        <v>842</v>
      </c>
      <c r="F291" s="38" t="s">
        <v>612</v>
      </c>
      <c r="G291" s="59">
        <v>10.941599999999999</v>
      </c>
      <c r="H291" s="49">
        <v>0</v>
      </c>
      <c r="I291" s="50">
        <v>2.2000000000000002</v>
      </c>
      <c r="J291" s="62">
        <v>0</v>
      </c>
      <c r="K291" s="41">
        <v>2.5989249357125743</v>
      </c>
      <c r="L291" s="62">
        <v>2.5989249357125743</v>
      </c>
      <c r="M291" s="41">
        <v>0</v>
      </c>
      <c r="N291" s="41">
        <v>28.436397076592701</v>
      </c>
      <c r="O291" s="41">
        <v>28.436397076592701</v>
      </c>
      <c r="P291" s="42">
        <v>5.2402166669424685E-5</v>
      </c>
    </row>
    <row r="292" spans="1:16" ht="24" x14ac:dyDescent="0.25">
      <c r="A292" s="35" t="s">
        <v>402</v>
      </c>
      <c r="B292" s="56">
        <v>12532</v>
      </c>
      <c r="C292" s="46" t="s">
        <v>577</v>
      </c>
      <c r="D292" s="52" t="s">
        <v>189</v>
      </c>
      <c r="E292" s="47" t="s">
        <v>843</v>
      </c>
      <c r="F292" s="38" t="s">
        <v>612</v>
      </c>
      <c r="G292" s="59">
        <v>0.27350000000000002</v>
      </c>
      <c r="H292" s="49">
        <v>0</v>
      </c>
      <c r="I292" s="50">
        <v>87.09</v>
      </c>
      <c r="J292" s="62">
        <v>0</v>
      </c>
      <c r="K292" s="41">
        <v>102.88198756873095</v>
      </c>
      <c r="L292" s="62">
        <v>102.88198756873095</v>
      </c>
      <c r="M292" s="41">
        <v>0</v>
      </c>
      <c r="N292" s="41">
        <v>28.138223600047915</v>
      </c>
      <c r="O292" s="41">
        <v>28.138223600047915</v>
      </c>
      <c r="P292" s="42">
        <v>5.1852697052292241E-5</v>
      </c>
    </row>
    <row r="293" spans="1:16" x14ac:dyDescent="0.25">
      <c r="A293" s="35" t="s">
        <v>403</v>
      </c>
      <c r="B293" s="56">
        <v>11756</v>
      </c>
      <c r="C293" s="46" t="s">
        <v>577</v>
      </c>
      <c r="D293" s="52" t="s">
        <v>189</v>
      </c>
      <c r="E293" s="47" t="s">
        <v>844</v>
      </c>
      <c r="F293" s="38" t="s">
        <v>612</v>
      </c>
      <c r="G293" s="59">
        <v>0.54710000000000003</v>
      </c>
      <c r="H293" s="49">
        <v>0</v>
      </c>
      <c r="I293" s="50">
        <v>41.07</v>
      </c>
      <c r="J293" s="62">
        <v>0</v>
      </c>
      <c r="K293" s="41">
        <v>48.517203231688825</v>
      </c>
      <c r="L293" s="62">
        <v>48.517203231688825</v>
      </c>
      <c r="M293" s="41">
        <v>0</v>
      </c>
      <c r="N293" s="41">
        <v>26.543761888056956</v>
      </c>
      <c r="O293" s="41">
        <v>26.543761888056956</v>
      </c>
      <c r="P293" s="42">
        <v>4.8914446888084798E-5</v>
      </c>
    </row>
    <row r="294" spans="1:16" x14ac:dyDescent="0.25">
      <c r="A294" s="35" t="s">
        <v>404</v>
      </c>
      <c r="B294" s="56">
        <v>3753</v>
      </c>
      <c r="C294" s="46" t="s">
        <v>577</v>
      </c>
      <c r="D294" s="52" t="s">
        <v>189</v>
      </c>
      <c r="E294" s="47" t="s">
        <v>845</v>
      </c>
      <c r="F294" s="38" t="s">
        <v>612</v>
      </c>
      <c r="G294" s="59">
        <v>2.7353999999999998</v>
      </c>
      <c r="H294" s="49">
        <v>0</v>
      </c>
      <c r="I294" s="50">
        <v>9.8000000000000007</v>
      </c>
      <c r="J294" s="62">
        <v>0</v>
      </c>
      <c r="K294" s="41">
        <v>11.577029259083286</v>
      </c>
      <c r="L294" s="62">
        <v>11.577029259083286</v>
      </c>
      <c r="M294" s="41">
        <v>0</v>
      </c>
      <c r="N294" s="41">
        <v>31.66780583529642</v>
      </c>
      <c r="O294" s="41">
        <v>31.66780583529642</v>
      </c>
      <c r="P294" s="42">
        <v>5.8356958336404768E-5</v>
      </c>
    </row>
    <row r="295" spans="1:16" ht="24" x14ac:dyDescent="0.25">
      <c r="A295" s="35" t="s">
        <v>405</v>
      </c>
      <c r="B295" s="56">
        <v>37592</v>
      </c>
      <c r="C295" s="46" t="s">
        <v>577</v>
      </c>
      <c r="D295" s="52" t="s">
        <v>189</v>
      </c>
      <c r="E295" s="47" t="s">
        <v>846</v>
      </c>
      <c r="F295" s="38" t="s">
        <v>612</v>
      </c>
      <c r="G295" s="59">
        <v>11.160399999999999</v>
      </c>
      <c r="H295" s="49">
        <v>0</v>
      </c>
      <c r="I295" s="50">
        <v>2.0699999999999998</v>
      </c>
      <c r="J295" s="62">
        <v>0</v>
      </c>
      <c r="K295" s="41">
        <v>2.4453520986022852</v>
      </c>
      <c r="L295" s="62">
        <v>2.4453520986022852</v>
      </c>
      <c r="M295" s="41">
        <v>0</v>
      </c>
      <c r="N295" s="41">
        <v>27.291107561240942</v>
      </c>
      <c r="O295" s="41">
        <v>27.291107561240942</v>
      </c>
      <c r="P295" s="42">
        <v>5.0291644302383713E-5</v>
      </c>
    </row>
    <row r="296" spans="1:16" x14ac:dyDescent="0.25">
      <c r="A296" s="35" t="s">
        <v>406</v>
      </c>
      <c r="B296" s="56">
        <v>4812</v>
      </c>
      <c r="C296" s="46" t="s">
        <v>577</v>
      </c>
      <c r="D296" s="52" t="s">
        <v>189</v>
      </c>
      <c r="E296" s="47" t="s">
        <v>847</v>
      </c>
      <c r="F296" s="38" t="s">
        <v>704</v>
      </c>
      <c r="G296" s="59">
        <v>2.0565000000000002</v>
      </c>
      <c r="H296" s="49">
        <v>0</v>
      </c>
      <c r="I296" s="50">
        <v>10.96</v>
      </c>
      <c r="J296" s="62">
        <v>0</v>
      </c>
      <c r="K296" s="41">
        <v>12.947371497913553</v>
      </c>
      <c r="L296" s="62">
        <v>12.947371497913553</v>
      </c>
      <c r="M296" s="41">
        <v>0</v>
      </c>
      <c r="N296" s="41">
        <v>26.626269485459225</v>
      </c>
      <c r="O296" s="41">
        <v>26.626269485459225</v>
      </c>
      <c r="P296" s="42">
        <v>4.9066490652944395E-5</v>
      </c>
    </row>
    <row r="297" spans="1:16" x14ac:dyDescent="0.25">
      <c r="A297" s="35" t="s">
        <v>407</v>
      </c>
      <c r="B297" s="56">
        <v>38829</v>
      </c>
      <c r="C297" s="46" t="s">
        <v>577</v>
      </c>
      <c r="D297" s="52" t="s">
        <v>189</v>
      </c>
      <c r="E297" s="47" t="s">
        <v>848</v>
      </c>
      <c r="F297" s="38" t="s">
        <v>619</v>
      </c>
      <c r="G297" s="59">
        <v>1.1177999999999999</v>
      </c>
      <c r="H297" s="49">
        <v>0</v>
      </c>
      <c r="I297" s="50">
        <v>18.07</v>
      </c>
      <c r="J297" s="62">
        <v>0</v>
      </c>
      <c r="K297" s="41">
        <v>21.346624358330097</v>
      </c>
      <c r="L297" s="62">
        <v>21.346624358330097</v>
      </c>
      <c r="M297" s="41">
        <v>0</v>
      </c>
      <c r="N297" s="41">
        <v>23.861256707741379</v>
      </c>
      <c r="O297" s="41">
        <v>23.861256707741379</v>
      </c>
      <c r="P297" s="42">
        <v>4.3971166514981528E-5</v>
      </c>
    </row>
    <row r="298" spans="1:16" x14ac:dyDescent="0.25">
      <c r="A298" s="35" t="s">
        <v>408</v>
      </c>
      <c r="B298" s="56">
        <v>567</v>
      </c>
      <c r="C298" s="46" t="s">
        <v>577</v>
      </c>
      <c r="D298" s="52" t="s">
        <v>189</v>
      </c>
      <c r="E298" s="47" t="s">
        <v>849</v>
      </c>
      <c r="F298" s="38" t="s">
        <v>619</v>
      </c>
      <c r="G298" s="59">
        <v>1.6412</v>
      </c>
      <c r="H298" s="49">
        <v>0</v>
      </c>
      <c r="I298" s="50">
        <v>12.01</v>
      </c>
      <c r="J298" s="62">
        <v>0</v>
      </c>
      <c r="K298" s="41">
        <v>14.187767489958189</v>
      </c>
      <c r="L298" s="62">
        <v>14.187767489958189</v>
      </c>
      <c r="M298" s="41">
        <v>0</v>
      </c>
      <c r="N298" s="41">
        <v>23.284964004519381</v>
      </c>
      <c r="O298" s="41">
        <v>23.284964004519381</v>
      </c>
      <c r="P298" s="42">
        <v>4.2909182952040262E-5</v>
      </c>
    </row>
    <row r="299" spans="1:16" ht="24" x14ac:dyDescent="0.25">
      <c r="A299" s="35" t="s">
        <v>409</v>
      </c>
      <c r="B299" s="56">
        <v>142</v>
      </c>
      <c r="C299" s="46" t="s">
        <v>577</v>
      </c>
      <c r="D299" s="52" t="s">
        <v>189</v>
      </c>
      <c r="E299" s="47" t="s">
        <v>850</v>
      </c>
      <c r="F299" s="38" t="s">
        <v>851</v>
      </c>
      <c r="G299" s="59">
        <v>0.67390000000000005</v>
      </c>
      <c r="H299" s="49">
        <v>0</v>
      </c>
      <c r="I299" s="50">
        <v>33.520000000000003</v>
      </c>
      <c r="J299" s="62">
        <v>0</v>
      </c>
      <c r="K299" s="41">
        <v>39.598165384129771</v>
      </c>
      <c r="L299" s="62">
        <v>39.598165384129771</v>
      </c>
      <c r="M299" s="41">
        <v>0</v>
      </c>
      <c r="N299" s="41">
        <v>26.685203652365054</v>
      </c>
      <c r="O299" s="41">
        <v>26.685203652365054</v>
      </c>
      <c r="P299" s="42">
        <v>4.9175093653120709E-5</v>
      </c>
    </row>
    <row r="300" spans="1:16" x14ac:dyDescent="0.25">
      <c r="A300" s="35" t="s">
        <v>410</v>
      </c>
      <c r="B300" s="56" t="s">
        <v>411</v>
      </c>
      <c r="C300" s="46" t="s">
        <v>604</v>
      </c>
      <c r="D300" s="52" t="s">
        <v>72</v>
      </c>
      <c r="E300" s="47" t="s">
        <v>852</v>
      </c>
      <c r="F300" s="38" t="s">
        <v>612</v>
      </c>
      <c r="G300" s="59">
        <v>1.0942000000000001</v>
      </c>
      <c r="H300" s="49">
        <v>0</v>
      </c>
      <c r="I300" s="50">
        <v>19</v>
      </c>
      <c r="J300" s="62">
        <v>0</v>
      </c>
      <c r="K300" s="41">
        <v>22.445260808426777</v>
      </c>
      <c r="L300" s="62">
        <v>22.445260808426777</v>
      </c>
      <c r="M300" s="41">
        <v>0</v>
      </c>
      <c r="N300" s="41">
        <v>24.55960437658058</v>
      </c>
      <c r="O300" s="41">
        <v>24.55960437658058</v>
      </c>
      <c r="P300" s="42">
        <v>4.5258071140667704E-5</v>
      </c>
    </row>
    <row r="301" spans="1:16" x14ac:dyDescent="0.25">
      <c r="A301" s="35" t="s">
        <v>412</v>
      </c>
      <c r="B301" s="56">
        <v>38877</v>
      </c>
      <c r="C301" s="46" t="s">
        <v>577</v>
      </c>
      <c r="D301" s="52" t="s">
        <v>189</v>
      </c>
      <c r="E301" s="47" t="s">
        <v>853</v>
      </c>
      <c r="F301" s="38" t="s">
        <v>661</v>
      </c>
      <c r="G301" s="59">
        <v>3.1183999999999998</v>
      </c>
      <c r="H301" s="49">
        <v>0</v>
      </c>
      <c r="I301" s="50">
        <v>6.35</v>
      </c>
      <c r="J301" s="62">
        <v>0</v>
      </c>
      <c r="K301" s="41">
        <v>7.5014424280794749</v>
      </c>
      <c r="L301" s="62">
        <v>7.5014424280794749</v>
      </c>
      <c r="M301" s="41">
        <v>0</v>
      </c>
      <c r="N301" s="41">
        <v>23.392498067723032</v>
      </c>
      <c r="O301" s="41">
        <v>23.392498067723032</v>
      </c>
      <c r="P301" s="42">
        <v>4.3107345113282433E-5</v>
      </c>
    </row>
    <row r="302" spans="1:16" x14ac:dyDescent="0.25">
      <c r="A302" s="35" t="s">
        <v>413</v>
      </c>
      <c r="B302" s="56" t="s">
        <v>414</v>
      </c>
      <c r="C302" s="46" t="s">
        <v>604</v>
      </c>
      <c r="D302" s="52" t="s">
        <v>72</v>
      </c>
      <c r="E302" s="47" t="s">
        <v>854</v>
      </c>
      <c r="F302" s="38" t="s">
        <v>612</v>
      </c>
      <c r="G302" s="59">
        <v>0.27350000000000002</v>
      </c>
      <c r="H302" s="49">
        <v>0</v>
      </c>
      <c r="I302" s="50">
        <v>67.78</v>
      </c>
      <c r="J302" s="62">
        <v>0</v>
      </c>
      <c r="K302" s="41">
        <v>80.070514610271943</v>
      </c>
      <c r="L302" s="62">
        <v>80.070514610271943</v>
      </c>
      <c r="M302" s="41">
        <v>0</v>
      </c>
      <c r="N302" s="41">
        <v>21.899285745909378</v>
      </c>
      <c r="O302" s="41">
        <v>21.899285745909378</v>
      </c>
      <c r="P302" s="42">
        <v>4.0355675808983443E-5</v>
      </c>
    </row>
    <row r="303" spans="1:16" x14ac:dyDescent="0.25">
      <c r="A303" s="35" t="s">
        <v>415</v>
      </c>
      <c r="B303" s="56" t="s">
        <v>416</v>
      </c>
      <c r="C303" s="46" t="s">
        <v>604</v>
      </c>
      <c r="D303" s="52" t="s">
        <v>72</v>
      </c>
      <c r="E303" s="47" t="s">
        <v>855</v>
      </c>
      <c r="F303" s="38" t="s">
        <v>612</v>
      </c>
      <c r="G303" s="59">
        <v>0.8206</v>
      </c>
      <c r="H303" s="49">
        <v>0</v>
      </c>
      <c r="I303" s="50">
        <v>25</v>
      </c>
      <c r="J303" s="62">
        <v>0</v>
      </c>
      <c r="K303" s="41">
        <v>29.533237905824706</v>
      </c>
      <c r="L303" s="62">
        <v>29.533237905824706</v>
      </c>
      <c r="M303" s="41">
        <v>0</v>
      </c>
      <c r="N303" s="41">
        <v>24.234975025519752</v>
      </c>
      <c r="O303" s="41">
        <v>24.234975025519752</v>
      </c>
      <c r="P303" s="42">
        <v>4.4659849034180113E-5</v>
      </c>
    </row>
    <row r="304" spans="1:16" ht="24" x14ac:dyDescent="0.25">
      <c r="A304" s="35" t="s">
        <v>417</v>
      </c>
      <c r="B304" s="56">
        <v>38099</v>
      </c>
      <c r="C304" s="46" t="s">
        <v>577</v>
      </c>
      <c r="D304" s="52" t="s">
        <v>189</v>
      </c>
      <c r="E304" s="47" t="s">
        <v>856</v>
      </c>
      <c r="F304" s="38" t="s">
        <v>612</v>
      </c>
      <c r="G304" s="59">
        <v>10.121</v>
      </c>
      <c r="H304" s="49">
        <v>0</v>
      </c>
      <c r="I304" s="50">
        <v>1.76</v>
      </c>
      <c r="J304" s="62">
        <v>0</v>
      </c>
      <c r="K304" s="41">
        <v>2.0791399485700595</v>
      </c>
      <c r="L304" s="62">
        <v>2.0791399485700595</v>
      </c>
      <c r="M304" s="41">
        <v>0</v>
      </c>
      <c r="N304" s="41">
        <v>21.042975419477571</v>
      </c>
      <c r="O304" s="41">
        <v>21.042975419477571</v>
      </c>
      <c r="P304" s="42">
        <v>3.8777679963533468E-5</v>
      </c>
    </row>
    <row r="305" spans="1:16" x14ac:dyDescent="0.25">
      <c r="A305" s="35" t="s">
        <v>418</v>
      </c>
      <c r="B305" s="56">
        <v>39995</v>
      </c>
      <c r="C305" s="46" t="s">
        <v>577</v>
      </c>
      <c r="D305" s="52" t="s">
        <v>189</v>
      </c>
      <c r="E305" s="47" t="s">
        <v>857</v>
      </c>
      <c r="F305" s="38" t="s">
        <v>702</v>
      </c>
      <c r="G305" s="59">
        <v>3.9800000000000002E-2</v>
      </c>
      <c r="H305" s="49">
        <v>0</v>
      </c>
      <c r="I305" s="50">
        <v>641.02</v>
      </c>
      <c r="J305" s="62">
        <v>0</v>
      </c>
      <c r="K305" s="41">
        <v>757.25584649567008</v>
      </c>
      <c r="L305" s="62">
        <v>757.25584649567008</v>
      </c>
      <c r="M305" s="41">
        <v>0</v>
      </c>
      <c r="N305" s="41">
        <v>30.13878269052767</v>
      </c>
      <c r="O305" s="41">
        <v>30.13878269052767</v>
      </c>
      <c r="P305" s="42">
        <v>5.5539297383866804E-5</v>
      </c>
    </row>
    <row r="306" spans="1:16" x14ac:dyDescent="0.25">
      <c r="A306" s="35" t="s">
        <v>419</v>
      </c>
      <c r="B306" s="56">
        <v>11757</v>
      </c>
      <c r="C306" s="46" t="s">
        <v>577</v>
      </c>
      <c r="D306" s="52" t="s">
        <v>189</v>
      </c>
      <c r="E306" s="47" t="s">
        <v>858</v>
      </c>
      <c r="F306" s="38" t="s">
        <v>612</v>
      </c>
      <c r="G306" s="59">
        <v>0.27350000000000002</v>
      </c>
      <c r="H306" s="49">
        <v>0</v>
      </c>
      <c r="I306" s="50">
        <v>63.95</v>
      </c>
      <c r="J306" s="62">
        <v>0</v>
      </c>
      <c r="K306" s="41">
        <v>75.546022563099598</v>
      </c>
      <c r="L306" s="62">
        <v>75.546022563099598</v>
      </c>
      <c r="M306" s="41">
        <v>0</v>
      </c>
      <c r="N306" s="41">
        <v>20.661837171007743</v>
      </c>
      <c r="O306" s="41">
        <v>20.661837171007743</v>
      </c>
      <c r="P306" s="42">
        <v>3.8075324107177508E-5</v>
      </c>
    </row>
    <row r="307" spans="1:16" ht="24" x14ac:dyDescent="0.25">
      <c r="A307" s="35" t="s">
        <v>420</v>
      </c>
      <c r="B307" s="56" t="s">
        <v>421</v>
      </c>
      <c r="C307" s="46" t="s">
        <v>604</v>
      </c>
      <c r="D307" s="52" t="s">
        <v>72</v>
      </c>
      <c r="E307" s="47" t="s">
        <v>859</v>
      </c>
      <c r="F307" s="38" t="s">
        <v>612</v>
      </c>
      <c r="G307" s="59">
        <v>0.27350000000000002</v>
      </c>
      <c r="H307" s="49">
        <v>0</v>
      </c>
      <c r="I307" s="50">
        <v>59.8</v>
      </c>
      <c r="J307" s="62">
        <v>0</v>
      </c>
      <c r="K307" s="41">
        <v>70.643505070732687</v>
      </c>
      <c r="L307" s="62">
        <v>70.643505070732687</v>
      </c>
      <c r="M307" s="41">
        <v>0</v>
      </c>
      <c r="N307" s="41">
        <v>19.320998636845392</v>
      </c>
      <c r="O307" s="41">
        <v>19.320998636845392</v>
      </c>
      <c r="P307" s="42">
        <v>3.5604446936813357E-5</v>
      </c>
    </row>
    <row r="308" spans="1:16" ht="24" x14ac:dyDescent="0.25">
      <c r="A308" s="35" t="s">
        <v>422</v>
      </c>
      <c r="B308" s="56">
        <v>7568</v>
      </c>
      <c r="C308" s="46" t="s">
        <v>577</v>
      </c>
      <c r="D308" s="52" t="s">
        <v>189</v>
      </c>
      <c r="E308" s="47" t="s">
        <v>860</v>
      </c>
      <c r="F308" s="38" t="s">
        <v>612</v>
      </c>
      <c r="G308" s="59">
        <v>17.406400000000001</v>
      </c>
      <c r="H308" s="49">
        <v>0</v>
      </c>
      <c r="I308" s="50">
        <v>1.04</v>
      </c>
      <c r="J308" s="62">
        <v>0</v>
      </c>
      <c r="K308" s="41">
        <v>1.2285826968823077</v>
      </c>
      <c r="L308" s="62">
        <v>1.2285826968823077</v>
      </c>
      <c r="M308" s="41">
        <v>0</v>
      </c>
      <c r="N308" s="41">
        <v>21.385201855012202</v>
      </c>
      <c r="O308" s="41">
        <v>21.385201855012202</v>
      </c>
      <c r="P308" s="42">
        <v>3.9408329713755545E-5</v>
      </c>
    </row>
    <row r="309" spans="1:16" ht="24" x14ac:dyDescent="0.25">
      <c r="A309" s="35" t="s">
        <v>423</v>
      </c>
      <c r="B309" s="56">
        <v>43677</v>
      </c>
      <c r="C309" s="46" t="s">
        <v>577</v>
      </c>
      <c r="D309" s="52" t="s">
        <v>189</v>
      </c>
      <c r="E309" s="47" t="s">
        <v>861</v>
      </c>
      <c r="F309" s="38" t="s">
        <v>704</v>
      </c>
      <c r="G309" s="59">
        <v>0.2661</v>
      </c>
      <c r="H309" s="49">
        <v>0</v>
      </c>
      <c r="I309" s="50">
        <v>58.78</v>
      </c>
      <c r="J309" s="62">
        <v>0</v>
      </c>
      <c r="K309" s="41">
        <v>69.438548964175055</v>
      </c>
      <c r="L309" s="62">
        <v>69.438548964175055</v>
      </c>
      <c r="M309" s="41">
        <v>0</v>
      </c>
      <c r="N309" s="41">
        <v>18.477597879366982</v>
      </c>
      <c r="O309" s="41">
        <v>18.477597879366982</v>
      </c>
      <c r="P309" s="42">
        <v>3.4050240651697077E-5</v>
      </c>
    </row>
    <row r="310" spans="1:16" ht="24" x14ac:dyDescent="0.25">
      <c r="A310" s="35" t="s">
        <v>424</v>
      </c>
      <c r="B310" s="56">
        <v>21092</v>
      </c>
      <c r="C310" s="46" t="s">
        <v>577</v>
      </c>
      <c r="D310" s="52" t="s">
        <v>189</v>
      </c>
      <c r="E310" s="47" t="s">
        <v>862</v>
      </c>
      <c r="F310" s="38" t="s">
        <v>612</v>
      </c>
      <c r="G310" s="59">
        <v>0.27350000000000002</v>
      </c>
      <c r="H310" s="49">
        <v>0</v>
      </c>
      <c r="I310" s="50">
        <v>51.59</v>
      </c>
      <c r="J310" s="62">
        <v>0</v>
      </c>
      <c r="K310" s="41">
        <v>60.944789742459868</v>
      </c>
      <c r="L310" s="62">
        <v>60.944789742459868</v>
      </c>
      <c r="M310" s="41">
        <v>0</v>
      </c>
      <c r="N310" s="41">
        <v>16.668399994562776</v>
      </c>
      <c r="O310" s="41">
        <v>16.668399994562776</v>
      </c>
      <c r="P310" s="42">
        <v>3.0716277884117086E-5</v>
      </c>
    </row>
    <row r="311" spans="1:16" x14ac:dyDescent="0.25">
      <c r="A311" s="35" t="s">
        <v>425</v>
      </c>
      <c r="B311" s="56" t="s">
        <v>426</v>
      </c>
      <c r="C311" s="46" t="s">
        <v>604</v>
      </c>
      <c r="D311" s="52" t="s">
        <v>72</v>
      </c>
      <c r="E311" s="47" t="s">
        <v>863</v>
      </c>
      <c r="F311" s="38" t="s">
        <v>612</v>
      </c>
      <c r="G311" s="59">
        <v>0.27350000000000002</v>
      </c>
      <c r="H311" s="49">
        <v>0</v>
      </c>
      <c r="I311" s="50">
        <v>55.41</v>
      </c>
      <c r="J311" s="62">
        <v>0</v>
      </c>
      <c r="K311" s="41">
        <v>65.457468494469879</v>
      </c>
      <c r="L311" s="62">
        <v>65.457468494469879</v>
      </c>
      <c r="M311" s="41">
        <v>0</v>
      </c>
      <c r="N311" s="41">
        <v>17.902617633237512</v>
      </c>
      <c r="O311" s="41">
        <v>17.902617633237512</v>
      </c>
      <c r="P311" s="42">
        <v>3.2990675665030572E-5</v>
      </c>
    </row>
    <row r="312" spans="1:16" x14ac:dyDescent="0.25">
      <c r="A312" s="35" t="s">
        <v>427</v>
      </c>
      <c r="B312" s="56">
        <v>39333</v>
      </c>
      <c r="C312" s="46" t="s">
        <v>577</v>
      </c>
      <c r="D312" s="52" t="s">
        <v>189</v>
      </c>
      <c r="E312" s="47" t="s">
        <v>864</v>
      </c>
      <c r="F312" s="38" t="s">
        <v>612</v>
      </c>
      <c r="G312" s="59">
        <v>1.0942000000000001</v>
      </c>
      <c r="H312" s="49">
        <v>0</v>
      </c>
      <c r="I312" s="50">
        <v>13.01</v>
      </c>
      <c r="J312" s="62">
        <v>0</v>
      </c>
      <c r="K312" s="41">
        <v>15.369097006191176</v>
      </c>
      <c r="L312" s="62">
        <v>15.369097006191176</v>
      </c>
      <c r="M312" s="41">
        <v>0</v>
      </c>
      <c r="N312" s="41">
        <v>16.816865944174385</v>
      </c>
      <c r="O312" s="41">
        <v>16.816865944174385</v>
      </c>
      <c r="P312" s="42">
        <v>3.0989868712636146E-5</v>
      </c>
    </row>
    <row r="313" spans="1:16" x14ac:dyDescent="0.25">
      <c r="A313" s="35" t="s">
        <v>428</v>
      </c>
      <c r="B313" s="56">
        <v>3315</v>
      </c>
      <c r="C313" s="46" t="s">
        <v>577</v>
      </c>
      <c r="D313" s="52" t="s">
        <v>189</v>
      </c>
      <c r="E313" s="47" t="s">
        <v>865</v>
      </c>
      <c r="F313" s="38" t="s">
        <v>661</v>
      </c>
      <c r="G313" s="59">
        <v>19.1983</v>
      </c>
      <c r="H313" s="49">
        <v>0</v>
      </c>
      <c r="I313" s="50">
        <v>0.78</v>
      </c>
      <c r="J313" s="62">
        <v>0</v>
      </c>
      <c r="K313" s="41">
        <v>0.92143702266173089</v>
      </c>
      <c r="L313" s="62">
        <v>0.92143702266173089</v>
      </c>
      <c r="M313" s="41">
        <v>0</v>
      </c>
      <c r="N313" s="41">
        <v>17.690024392166709</v>
      </c>
      <c r="O313" s="41">
        <v>17.690024392166709</v>
      </c>
      <c r="P313" s="42">
        <v>3.2598912024180463E-5</v>
      </c>
    </row>
    <row r="314" spans="1:16" x14ac:dyDescent="0.25">
      <c r="A314" s="35" t="s">
        <v>429</v>
      </c>
      <c r="B314" s="56">
        <v>4222</v>
      </c>
      <c r="C314" s="46" t="s">
        <v>577</v>
      </c>
      <c r="D314" s="52" t="s">
        <v>189</v>
      </c>
      <c r="E314" s="47" t="s">
        <v>866</v>
      </c>
      <c r="F314" s="38" t="s">
        <v>663</v>
      </c>
      <c r="G314" s="59">
        <v>2.6141000000000001</v>
      </c>
      <c r="H314" s="49">
        <v>0</v>
      </c>
      <c r="I314" s="50">
        <v>5.34</v>
      </c>
      <c r="J314" s="62">
        <v>0</v>
      </c>
      <c r="K314" s="41">
        <v>6.308299616684157</v>
      </c>
      <c r="L314" s="62">
        <v>6.308299616684157</v>
      </c>
      <c r="M314" s="41">
        <v>0</v>
      </c>
      <c r="N314" s="41">
        <v>16.490526027974056</v>
      </c>
      <c r="O314" s="41">
        <v>16.490526027974056</v>
      </c>
      <c r="P314" s="42">
        <v>3.03884944023269E-5</v>
      </c>
    </row>
    <row r="315" spans="1:16" x14ac:dyDescent="0.25">
      <c r="A315" s="35" t="s">
        <v>430</v>
      </c>
      <c r="B315" s="56">
        <v>37596</v>
      </c>
      <c r="C315" s="46" t="s">
        <v>577</v>
      </c>
      <c r="D315" s="52" t="s">
        <v>189</v>
      </c>
      <c r="E315" s="47" t="s">
        <v>867</v>
      </c>
      <c r="F315" s="38" t="s">
        <v>661</v>
      </c>
      <c r="G315" s="59">
        <v>5.6486000000000001</v>
      </c>
      <c r="H315" s="49">
        <v>0</v>
      </c>
      <c r="I315" s="50">
        <v>2.57</v>
      </c>
      <c r="J315" s="62">
        <v>0</v>
      </c>
      <c r="K315" s="41">
        <v>3.0360168567187795</v>
      </c>
      <c r="L315" s="62">
        <v>3.0360168567187795</v>
      </c>
      <c r="M315" s="41">
        <v>0</v>
      </c>
      <c r="N315" s="41">
        <v>17.1492448168617</v>
      </c>
      <c r="O315" s="41">
        <v>17.1492448168617</v>
      </c>
      <c r="P315" s="42">
        <v>3.1602371521520227E-5</v>
      </c>
    </row>
    <row r="316" spans="1:16" x14ac:dyDescent="0.25">
      <c r="A316" s="35" t="s">
        <v>431</v>
      </c>
      <c r="B316" s="56">
        <v>1872</v>
      </c>
      <c r="C316" s="46" t="s">
        <v>577</v>
      </c>
      <c r="D316" s="52" t="s">
        <v>189</v>
      </c>
      <c r="E316" s="47" t="s">
        <v>868</v>
      </c>
      <c r="F316" s="38" t="s">
        <v>612</v>
      </c>
      <c r="G316" s="59">
        <v>4.1031000000000004</v>
      </c>
      <c r="H316" s="49">
        <v>0</v>
      </c>
      <c r="I316" s="50">
        <v>3.24</v>
      </c>
      <c r="J316" s="62">
        <v>0</v>
      </c>
      <c r="K316" s="41">
        <v>3.827507632594882</v>
      </c>
      <c r="L316" s="62">
        <v>3.827507632594882</v>
      </c>
      <c r="M316" s="41">
        <v>0</v>
      </c>
      <c r="N316" s="41">
        <v>15.704646567300061</v>
      </c>
      <c r="O316" s="41">
        <v>15.704646567300061</v>
      </c>
      <c r="P316" s="42">
        <v>2.8940287501523183E-5</v>
      </c>
    </row>
    <row r="317" spans="1:16" ht="24" x14ac:dyDescent="0.25">
      <c r="A317" s="35" t="s">
        <v>432</v>
      </c>
      <c r="B317" s="56">
        <v>20078</v>
      </c>
      <c r="C317" s="46" t="s">
        <v>577</v>
      </c>
      <c r="D317" s="52" t="s">
        <v>189</v>
      </c>
      <c r="E317" s="47" t="s">
        <v>869</v>
      </c>
      <c r="F317" s="38" t="s">
        <v>612</v>
      </c>
      <c r="G317" s="59">
        <v>0.43530000000000002</v>
      </c>
      <c r="H317" s="49">
        <v>0</v>
      </c>
      <c r="I317" s="50">
        <v>31.05</v>
      </c>
      <c r="J317" s="62">
        <v>0</v>
      </c>
      <c r="K317" s="41">
        <v>36.680281479034285</v>
      </c>
      <c r="L317" s="62">
        <v>36.680281479034285</v>
      </c>
      <c r="M317" s="41">
        <v>0</v>
      </c>
      <c r="N317" s="41">
        <v>15.966926527823626</v>
      </c>
      <c r="O317" s="41">
        <v>15.966926527823626</v>
      </c>
      <c r="P317" s="42">
        <v>2.9423613084872813E-5</v>
      </c>
    </row>
    <row r="318" spans="1:16" ht="24" x14ac:dyDescent="0.25">
      <c r="A318" s="35" t="s">
        <v>433</v>
      </c>
      <c r="B318" s="56">
        <v>43132</v>
      </c>
      <c r="C318" s="46" t="s">
        <v>577</v>
      </c>
      <c r="D318" s="52" t="s">
        <v>189</v>
      </c>
      <c r="E318" s="47" t="s">
        <v>870</v>
      </c>
      <c r="F318" s="38" t="s">
        <v>661</v>
      </c>
      <c r="G318" s="59">
        <v>0.53859999999999997</v>
      </c>
      <c r="H318" s="49">
        <v>0</v>
      </c>
      <c r="I318" s="50">
        <v>26.23</v>
      </c>
      <c r="J318" s="62">
        <v>0</v>
      </c>
      <c r="K318" s="41">
        <v>30.986273210791282</v>
      </c>
      <c r="L318" s="62">
        <v>30.986273210791282</v>
      </c>
      <c r="M318" s="41">
        <v>0</v>
      </c>
      <c r="N318" s="41">
        <v>16.689206751332183</v>
      </c>
      <c r="O318" s="41">
        <v>16.689206751332183</v>
      </c>
      <c r="P318" s="42">
        <v>3.0754620263889876E-5</v>
      </c>
    </row>
    <row r="319" spans="1:16" x14ac:dyDescent="0.25">
      <c r="A319" s="35" t="s">
        <v>434</v>
      </c>
      <c r="B319" s="56">
        <v>12216</v>
      </c>
      <c r="C319" s="46" t="s">
        <v>577</v>
      </c>
      <c r="D319" s="52" t="s">
        <v>189</v>
      </c>
      <c r="E319" s="47" t="s">
        <v>871</v>
      </c>
      <c r="F319" s="38" t="s">
        <v>612</v>
      </c>
      <c r="G319" s="59">
        <v>0.27350000000000002</v>
      </c>
      <c r="H319" s="49">
        <v>0</v>
      </c>
      <c r="I319" s="50">
        <v>56.01</v>
      </c>
      <c r="J319" s="62">
        <v>0</v>
      </c>
      <c r="K319" s="41">
        <v>66.166266204209663</v>
      </c>
      <c r="L319" s="62">
        <v>66.166266204209663</v>
      </c>
      <c r="M319" s="41">
        <v>0</v>
      </c>
      <c r="N319" s="41">
        <v>18.096473806851343</v>
      </c>
      <c r="O319" s="41">
        <v>18.096473806851343</v>
      </c>
      <c r="P319" s="42">
        <v>3.3347910918577192E-5</v>
      </c>
    </row>
    <row r="320" spans="1:16" x14ac:dyDescent="0.25">
      <c r="A320" s="35" t="s">
        <v>435</v>
      </c>
      <c r="B320" s="56">
        <v>6085</v>
      </c>
      <c r="C320" s="46" t="s">
        <v>577</v>
      </c>
      <c r="D320" s="52" t="s">
        <v>189</v>
      </c>
      <c r="E320" s="47" t="s">
        <v>872</v>
      </c>
      <c r="F320" s="38" t="s">
        <v>663</v>
      </c>
      <c r="G320" s="59">
        <v>1.3129999999999999</v>
      </c>
      <c r="H320" s="49">
        <v>0</v>
      </c>
      <c r="I320" s="50">
        <v>10.14</v>
      </c>
      <c r="J320" s="62">
        <v>0</v>
      </c>
      <c r="K320" s="41">
        <v>11.978681294602501</v>
      </c>
      <c r="L320" s="62">
        <v>11.978681294602501</v>
      </c>
      <c r="M320" s="41">
        <v>0</v>
      </c>
      <c r="N320" s="41">
        <v>15.728008539813082</v>
      </c>
      <c r="O320" s="41">
        <v>15.728008539813082</v>
      </c>
      <c r="P320" s="42">
        <v>2.8983338594601409E-5</v>
      </c>
    </row>
    <row r="321" spans="1:16" x14ac:dyDescent="0.25">
      <c r="A321" s="35" t="s">
        <v>436</v>
      </c>
      <c r="B321" s="56" t="s">
        <v>437</v>
      </c>
      <c r="C321" s="46" t="s">
        <v>604</v>
      </c>
      <c r="D321" s="52" t="s">
        <v>72</v>
      </c>
      <c r="E321" s="47" t="s">
        <v>873</v>
      </c>
      <c r="F321" s="38" t="s">
        <v>612</v>
      </c>
      <c r="G321" s="59">
        <v>1.9148000000000001</v>
      </c>
      <c r="H321" s="49">
        <v>0</v>
      </c>
      <c r="I321" s="50">
        <v>6.85</v>
      </c>
      <c r="J321" s="62">
        <v>0</v>
      </c>
      <c r="K321" s="41">
        <v>8.0921071861959692</v>
      </c>
      <c r="L321" s="62">
        <v>8.0921071861959692</v>
      </c>
      <c r="M321" s="41">
        <v>0</v>
      </c>
      <c r="N321" s="41">
        <v>15.494766840128042</v>
      </c>
      <c r="O321" s="41">
        <v>15.494766840128042</v>
      </c>
      <c r="P321" s="42">
        <v>2.8553524283448181E-5</v>
      </c>
    </row>
    <row r="322" spans="1:16" ht="24" x14ac:dyDescent="0.25">
      <c r="A322" s="35" t="s">
        <v>438</v>
      </c>
      <c r="B322" s="56">
        <v>11267</v>
      </c>
      <c r="C322" s="46" t="s">
        <v>577</v>
      </c>
      <c r="D322" s="52" t="s">
        <v>189</v>
      </c>
      <c r="E322" s="47" t="s">
        <v>874</v>
      </c>
      <c r="F322" s="38" t="s">
        <v>612</v>
      </c>
      <c r="G322" s="59">
        <v>10.941599999999999</v>
      </c>
      <c r="H322" s="49">
        <v>0</v>
      </c>
      <c r="I322" s="50">
        <v>1.56</v>
      </c>
      <c r="J322" s="62">
        <v>0</v>
      </c>
      <c r="K322" s="41">
        <v>1.8428740453234618</v>
      </c>
      <c r="L322" s="62">
        <v>1.8428740453234618</v>
      </c>
      <c r="M322" s="41">
        <v>0</v>
      </c>
      <c r="N322" s="41">
        <v>20.163990654311188</v>
      </c>
      <c r="O322" s="41">
        <v>20.163990654311188</v>
      </c>
      <c r="P322" s="42">
        <v>3.7157900001955689E-5</v>
      </c>
    </row>
    <row r="323" spans="1:16" x14ac:dyDescent="0.25">
      <c r="A323" s="35" t="s">
        <v>439</v>
      </c>
      <c r="B323" s="56">
        <v>12815</v>
      </c>
      <c r="C323" s="46" t="s">
        <v>577</v>
      </c>
      <c r="D323" s="52" t="s">
        <v>189</v>
      </c>
      <c r="E323" s="47" t="s">
        <v>875</v>
      </c>
      <c r="F323" s="38" t="s">
        <v>612</v>
      </c>
      <c r="G323" s="59">
        <v>1.5591999999999999</v>
      </c>
      <c r="H323" s="49">
        <v>0</v>
      </c>
      <c r="I323" s="50">
        <v>8.18</v>
      </c>
      <c r="J323" s="62">
        <v>0</v>
      </c>
      <c r="K323" s="41">
        <v>9.663275442785844</v>
      </c>
      <c r="L323" s="62">
        <v>9.663275442785844</v>
      </c>
      <c r="M323" s="41">
        <v>0</v>
      </c>
      <c r="N323" s="41">
        <v>15.066979070391687</v>
      </c>
      <c r="O323" s="41">
        <v>15.066979070391687</v>
      </c>
      <c r="P323" s="42">
        <v>2.7765203387925225E-5</v>
      </c>
    </row>
    <row r="324" spans="1:16" ht="24" x14ac:dyDescent="0.25">
      <c r="A324" s="35" t="s">
        <v>440</v>
      </c>
      <c r="B324" s="56">
        <v>39434</v>
      </c>
      <c r="C324" s="46" t="s">
        <v>577</v>
      </c>
      <c r="D324" s="52" t="s">
        <v>189</v>
      </c>
      <c r="E324" s="47" t="s">
        <v>876</v>
      </c>
      <c r="F324" s="38" t="s">
        <v>661</v>
      </c>
      <c r="G324" s="59">
        <v>3.6722999999999999</v>
      </c>
      <c r="H324" s="49">
        <v>0</v>
      </c>
      <c r="I324" s="50">
        <v>3.42</v>
      </c>
      <c r="J324" s="62">
        <v>0</v>
      </c>
      <c r="K324" s="41">
        <v>4.0401469455168195</v>
      </c>
      <c r="L324" s="62">
        <v>4.0401469455168195</v>
      </c>
      <c r="M324" s="41">
        <v>0</v>
      </c>
      <c r="N324" s="41">
        <v>14.836631628021417</v>
      </c>
      <c r="O324" s="41">
        <v>14.836631628021417</v>
      </c>
      <c r="P324" s="42">
        <v>2.7340722570807274E-5</v>
      </c>
    </row>
    <row r="325" spans="1:16" x14ac:dyDescent="0.25">
      <c r="A325" s="35" t="s">
        <v>441</v>
      </c>
      <c r="B325" s="56">
        <v>7588</v>
      </c>
      <c r="C325" s="46" t="s">
        <v>577</v>
      </c>
      <c r="D325" s="52" t="s">
        <v>189</v>
      </c>
      <c r="E325" s="47" t="s">
        <v>877</v>
      </c>
      <c r="F325" s="38" t="s">
        <v>612</v>
      </c>
      <c r="G325" s="59">
        <v>0.27350000000000002</v>
      </c>
      <c r="H325" s="49">
        <v>0</v>
      </c>
      <c r="I325" s="50">
        <v>39.9</v>
      </c>
      <c r="J325" s="62">
        <v>0</v>
      </c>
      <c r="K325" s="41">
        <v>47.13504769769623</v>
      </c>
      <c r="L325" s="62">
        <v>47.13504769769623</v>
      </c>
      <c r="M325" s="41">
        <v>0</v>
      </c>
      <c r="N325" s="41">
        <v>12.89143554531992</v>
      </c>
      <c r="O325" s="41">
        <v>12.89143554531992</v>
      </c>
      <c r="P325" s="42">
        <v>2.3756144360850389E-5</v>
      </c>
    </row>
    <row r="326" spans="1:16" x14ac:dyDescent="0.25">
      <c r="A326" s="35" t="s">
        <v>442</v>
      </c>
      <c r="B326" s="56">
        <v>1106</v>
      </c>
      <c r="C326" s="46" t="s">
        <v>577</v>
      </c>
      <c r="D326" s="52" t="s">
        <v>189</v>
      </c>
      <c r="E326" s="47" t="s">
        <v>878</v>
      </c>
      <c r="F326" s="38" t="s">
        <v>661</v>
      </c>
      <c r="G326" s="59">
        <v>17.333600000000001</v>
      </c>
      <c r="H326" s="49">
        <v>0</v>
      </c>
      <c r="I326" s="50">
        <v>0.8</v>
      </c>
      <c r="J326" s="62">
        <v>0</v>
      </c>
      <c r="K326" s="41">
        <v>0.94506361298639063</v>
      </c>
      <c r="L326" s="62">
        <v>0.94506361298639063</v>
      </c>
      <c r="M326" s="41">
        <v>0</v>
      </c>
      <c r="N326" s="41">
        <v>16.381354642060902</v>
      </c>
      <c r="O326" s="41">
        <v>16.381354642060902</v>
      </c>
      <c r="P326" s="42">
        <v>3.0187315007316192E-5</v>
      </c>
    </row>
    <row r="327" spans="1:16" ht="24" x14ac:dyDescent="0.25">
      <c r="A327" s="35" t="s">
        <v>443</v>
      </c>
      <c r="B327" s="56">
        <v>11581</v>
      </c>
      <c r="C327" s="46" t="s">
        <v>577</v>
      </c>
      <c r="D327" s="52" t="s">
        <v>189</v>
      </c>
      <c r="E327" s="47" t="s">
        <v>879</v>
      </c>
      <c r="F327" s="38" t="s">
        <v>619</v>
      </c>
      <c r="G327" s="59">
        <v>0.54710000000000003</v>
      </c>
      <c r="H327" s="49">
        <v>0</v>
      </c>
      <c r="I327" s="50">
        <v>20.54</v>
      </c>
      <c r="J327" s="62">
        <v>0</v>
      </c>
      <c r="K327" s="41">
        <v>24.264508263425576</v>
      </c>
      <c r="L327" s="62">
        <v>24.264508263425576</v>
      </c>
      <c r="M327" s="41">
        <v>0</v>
      </c>
      <c r="N327" s="41">
        <v>13.275112470920133</v>
      </c>
      <c r="O327" s="41">
        <v>13.275112470920133</v>
      </c>
      <c r="P327" s="42">
        <v>2.4463178453403014E-5</v>
      </c>
    </row>
    <row r="328" spans="1:16" ht="24" x14ac:dyDescent="0.25">
      <c r="A328" s="35" t="s">
        <v>444</v>
      </c>
      <c r="B328" s="56">
        <v>4384</v>
      </c>
      <c r="C328" s="46" t="s">
        <v>577</v>
      </c>
      <c r="D328" s="52" t="s">
        <v>189</v>
      </c>
      <c r="E328" s="47" t="s">
        <v>880</v>
      </c>
      <c r="F328" s="38" t="s">
        <v>612</v>
      </c>
      <c r="G328" s="59">
        <v>0.54710000000000003</v>
      </c>
      <c r="H328" s="49">
        <v>0</v>
      </c>
      <c r="I328" s="50">
        <v>20.78</v>
      </c>
      <c r="J328" s="62">
        <v>0</v>
      </c>
      <c r="K328" s="41">
        <v>24.548027347321497</v>
      </c>
      <c r="L328" s="62">
        <v>24.548027347321497</v>
      </c>
      <c r="M328" s="41">
        <v>0</v>
      </c>
      <c r="N328" s="41">
        <v>13.430225761719592</v>
      </c>
      <c r="O328" s="41">
        <v>13.430225761719592</v>
      </c>
      <c r="P328" s="42">
        <v>2.4749018902712498E-5</v>
      </c>
    </row>
    <row r="329" spans="1:16" x14ac:dyDescent="0.25">
      <c r="A329" s="35" t="s">
        <v>445</v>
      </c>
      <c r="B329" s="56">
        <v>21127</v>
      </c>
      <c r="C329" s="46" t="s">
        <v>577</v>
      </c>
      <c r="D329" s="52" t="s">
        <v>189</v>
      </c>
      <c r="E329" s="47" t="s">
        <v>881</v>
      </c>
      <c r="F329" s="38" t="s">
        <v>612</v>
      </c>
      <c r="G329" s="59">
        <v>1.8918999999999999</v>
      </c>
      <c r="H329" s="49">
        <v>0</v>
      </c>
      <c r="I329" s="50">
        <v>5.97</v>
      </c>
      <c r="J329" s="62">
        <v>0</v>
      </c>
      <c r="K329" s="41">
        <v>7.0525372119109395</v>
      </c>
      <c r="L329" s="62">
        <v>7.0525372119109395</v>
      </c>
      <c r="M329" s="41">
        <v>0</v>
      </c>
      <c r="N329" s="41">
        <v>13.342695151214306</v>
      </c>
      <c r="O329" s="41">
        <v>13.342695151214306</v>
      </c>
      <c r="P329" s="42">
        <v>2.4587718804531281E-5</v>
      </c>
    </row>
    <row r="330" spans="1:16" x14ac:dyDescent="0.25">
      <c r="A330" s="35" t="s">
        <v>446</v>
      </c>
      <c r="B330" s="56">
        <v>301</v>
      </c>
      <c r="C330" s="46" t="s">
        <v>577</v>
      </c>
      <c r="D330" s="52" t="s">
        <v>189</v>
      </c>
      <c r="E330" s="47" t="s">
        <v>882</v>
      </c>
      <c r="F330" s="38" t="s">
        <v>612</v>
      </c>
      <c r="G330" s="59">
        <v>4.4070999999999998</v>
      </c>
      <c r="H330" s="49">
        <v>0</v>
      </c>
      <c r="I330" s="50">
        <v>2.5499999999999998</v>
      </c>
      <c r="J330" s="62">
        <v>0</v>
      </c>
      <c r="K330" s="41">
        <v>3.0123902663941196</v>
      </c>
      <c r="L330" s="62">
        <v>3.0123902663941196</v>
      </c>
      <c r="M330" s="41">
        <v>0</v>
      </c>
      <c r="N330" s="41">
        <v>13.275905143025524</v>
      </c>
      <c r="O330" s="41">
        <v>13.275905143025524</v>
      </c>
      <c r="P330" s="42">
        <v>2.4464639177687773E-5</v>
      </c>
    </row>
    <row r="331" spans="1:16" ht="24" x14ac:dyDescent="0.25">
      <c r="A331" s="35" t="s">
        <v>447</v>
      </c>
      <c r="B331" s="56">
        <v>7584</v>
      </c>
      <c r="C331" s="46" t="s">
        <v>577</v>
      </c>
      <c r="D331" s="52" t="s">
        <v>189</v>
      </c>
      <c r="E331" s="47" t="s">
        <v>883</v>
      </c>
      <c r="F331" s="38" t="s">
        <v>612</v>
      </c>
      <c r="G331" s="59">
        <v>7.6590999999999996</v>
      </c>
      <c r="H331" s="49">
        <v>0</v>
      </c>
      <c r="I331" s="50">
        <v>1.59</v>
      </c>
      <c r="J331" s="62">
        <v>0</v>
      </c>
      <c r="K331" s="41">
        <v>1.8783139308104513</v>
      </c>
      <c r="L331" s="62">
        <v>1.8783139308104513</v>
      </c>
      <c r="M331" s="41">
        <v>0</v>
      </c>
      <c r="N331" s="41">
        <v>14.386194227470327</v>
      </c>
      <c r="O331" s="41">
        <v>14.386194227470327</v>
      </c>
      <c r="P331" s="42">
        <v>2.6510663274819662E-5</v>
      </c>
    </row>
    <row r="332" spans="1:16" ht="24" x14ac:dyDescent="0.25">
      <c r="A332" s="35" t="s">
        <v>448</v>
      </c>
      <c r="B332" s="56">
        <v>39017</v>
      </c>
      <c r="C332" s="46" t="s">
        <v>577</v>
      </c>
      <c r="D332" s="52" t="s">
        <v>189</v>
      </c>
      <c r="E332" s="47" t="s">
        <v>884</v>
      </c>
      <c r="F332" s="38" t="s">
        <v>612</v>
      </c>
      <c r="G332" s="59">
        <v>48.341299999999997</v>
      </c>
      <c r="H332" s="49">
        <v>0</v>
      </c>
      <c r="I332" s="50">
        <v>0.22</v>
      </c>
      <c r="J332" s="62">
        <v>0</v>
      </c>
      <c r="K332" s="41">
        <v>0.25989249357125743</v>
      </c>
      <c r="L332" s="62">
        <v>0.25989249357125743</v>
      </c>
      <c r="M332" s="41">
        <v>0</v>
      </c>
      <c r="N332" s="41">
        <v>12.563540999476226</v>
      </c>
      <c r="O332" s="41">
        <v>12.563540999476226</v>
      </c>
      <c r="P332" s="42">
        <v>2.3151905202316477E-5</v>
      </c>
    </row>
    <row r="333" spans="1:16" x14ac:dyDescent="0.25">
      <c r="A333" s="35" t="s">
        <v>449</v>
      </c>
      <c r="B333" s="56">
        <v>4517</v>
      </c>
      <c r="C333" s="46" t="s">
        <v>577</v>
      </c>
      <c r="D333" s="52" t="s">
        <v>189</v>
      </c>
      <c r="E333" s="47" t="s">
        <v>885</v>
      </c>
      <c r="F333" s="38" t="s">
        <v>619</v>
      </c>
      <c r="G333" s="59">
        <v>4.4177</v>
      </c>
      <c r="H333" s="49">
        <v>0</v>
      </c>
      <c r="I333" s="50">
        <v>2.37</v>
      </c>
      <c r="J333" s="62">
        <v>0</v>
      </c>
      <c r="K333" s="41">
        <v>2.7997509534721821</v>
      </c>
      <c r="L333" s="62">
        <v>2.7997509534721821</v>
      </c>
      <c r="M333" s="41">
        <v>0</v>
      </c>
      <c r="N333" s="41">
        <v>12.368459787154059</v>
      </c>
      <c r="O333" s="41">
        <v>12.368459787154059</v>
      </c>
      <c r="P333" s="42">
        <v>2.279241246578431E-5</v>
      </c>
    </row>
    <row r="334" spans="1:16" x14ac:dyDescent="0.25">
      <c r="A334" s="35" t="s">
        <v>450</v>
      </c>
      <c r="B334" s="56" t="s">
        <v>451</v>
      </c>
      <c r="C334" s="46" t="s">
        <v>604</v>
      </c>
      <c r="D334" s="52" t="s">
        <v>72</v>
      </c>
      <c r="E334" s="47" t="s">
        <v>886</v>
      </c>
      <c r="F334" s="38" t="s">
        <v>612</v>
      </c>
      <c r="G334" s="59">
        <v>0.54159999999999997</v>
      </c>
      <c r="H334" s="49">
        <v>0</v>
      </c>
      <c r="I334" s="50">
        <v>18.989999999999998</v>
      </c>
      <c r="J334" s="62">
        <v>0</v>
      </c>
      <c r="K334" s="41">
        <v>22.433447513264444</v>
      </c>
      <c r="L334" s="62">
        <v>22.433447513264444</v>
      </c>
      <c r="M334" s="41">
        <v>0</v>
      </c>
      <c r="N334" s="41">
        <v>12.149955173184022</v>
      </c>
      <c r="O334" s="41">
        <v>12.149955173184022</v>
      </c>
      <c r="P334" s="42">
        <v>2.2389755435484179E-5</v>
      </c>
    </row>
    <row r="335" spans="1:16" x14ac:dyDescent="0.25">
      <c r="A335" s="35" t="s">
        <v>452</v>
      </c>
      <c r="B335" s="56">
        <v>39961</v>
      </c>
      <c r="C335" s="46" t="s">
        <v>577</v>
      </c>
      <c r="D335" s="52" t="s">
        <v>189</v>
      </c>
      <c r="E335" s="47" t="s">
        <v>887</v>
      </c>
      <c r="F335" s="38" t="s">
        <v>612</v>
      </c>
      <c r="G335" s="59">
        <v>0.48580000000000001</v>
      </c>
      <c r="H335" s="49">
        <v>0</v>
      </c>
      <c r="I335" s="50">
        <v>22.15</v>
      </c>
      <c r="J335" s="62">
        <v>0</v>
      </c>
      <c r="K335" s="41">
        <v>26.166448784560686</v>
      </c>
      <c r="L335" s="62">
        <v>26.166448784560686</v>
      </c>
      <c r="M335" s="41">
        <v>0</v>
      </c>
      <c r="N335" s="41">
        <v>12.711660819539581</v>
      </c>
      <c r="O335" s="41">
        <v>12.711660819539581</v>
      </c>
      <c r="P335" s="42">
        <v>2.3424858188487648E-5</v>
      </c>
    </row>
    <row r="336" spans="1:16" x14ac:dyDescent="0.25">
      <c r="A336" s="35" t="s">
        <v>453</v>
      </c>
      <c r="B336" s="56">
        <v>5318</v>
      </c>
      <c r="C336" s="46" t="s">
        <v>577</v>
      </c>
      <c r="D336" s="52" t="s">
        <v>189</v>
      </c>
      <c r="E336" s="47" t="s">
        <v>888</v>
      </c>
      <c r="F336" s="38" t="s">
        <v>663</v>
      </c>
      <c r="G336" s="59">
        <v>0.4924</v>
      </c>
      <c r="H336" s="49">
        <v>0</v>
      </c>
      <c r="I336" s="50">
        <v>19.100000000000001</v>
      </c>
      <c r="J336" s="62">
        <v>0</v>
      </c>
      <c r="K336" s="41">
        <v>22.563393760050076</v>
      </c>
      <c r="L336" s="62">
        <v>22.563393760050076</v>
      </c>
      <c r="M336" s="41">
        <v>0</v>
      </c>
      <c r="N336" s="41">
        <v>11.110215087448658</v>
      </c>
      <c r="O336" s="41">
        <v>11.110215087448658</v>
      </c>
      <c r="P336" s="42">
        <v>2.0473737976632639E-5</v>
      </c>
    </row>
    <row r="337" spans="1:16" x14ac:dyDescent="0.25">
      <c r="A337" s="35" t="s">
        <v>454</v>
      </c>
      <c r="B337" s="56">
        <v>11831</v>
      </c>
      <c r="C337" s="46" t="s">
        <v>577</v>
      </c>
      <c r="D337" s="52" t="s">
        <v>189</v>
      </c>
      <c r="E337" s="47" t="s">
        <v>889</v>
      </c>
      <c r="F337" s="38" t="s">
        <v>612</v>
      </c>
      <c r="G337" s="59">
        <v>0.54710000000000003</v>
      </c>
      <c r="H337" s="49">
        <v>0</v>
      </c>
      <c r="I337" s="50">
        <v>17.5</v>
      </c>
      <c r="J337" s="62">
        <v>0</v>
      </c>
      <c r="K337" s="41">
        <v>20.673266534077293</v>
      </c>
      <c r="L337" s="62">
        <v>20.673266534077293</v>
      </c>
      <c r="M337" s="41">
        <v>0</v>
      </c>
      <c r="N337" s="41">
        <v>11.310344120793687</v>
      </c>
      <c r="O337" s="41">
        <v>11.310344120793687</v>
      </c>
      <c r="P337" s="42">
        <v>2.0842532762149597E-5</v>
      </c>
    </row>
    <row r="338" spans="1:16" x14ac:dyDescent="0.25">
      <c r="A338" s="35" t="s">
        <v>455</v>
      </c>
      <c r="B338" s="56">
        <v>6138</v>
      </c>
      <c r="C338" s="46" t="s">
        <v>577</v>
      </c>
      <c r="D338" s="52" t="s">
        <v>189</v>
      </c>
      <c r="E338" s="47" t="s">
        <v>890</v>
      </c>
      <c r="F338" s="38" t="s">
        <v>612</v>
      </c>
      <c r="G338" s="59">
        <v>0.8206</v>
      </c>
      <c r="H338" s="49">
        <v>0</v>
      </c>
      <c r="I338" s="50">
        <v>11.29</v>
      </c>
      <c r="J338" s="62">
        <v>0</v>
      </c>
      <c r="K338" s="41">
        <v>13.337210238270435</v>
      </c>
      <c r="L338" s="62">
        <v>13.337210238270435</v>
      </c>
      <c r="M338" s="41">
        <v>0</v>
      </c>
      <c r="N338" s="41">
        <v>10.944514721524719</v>
      </c>
      <c r="O338" s="41">
        <v>10.944514721524719</v>
      </c>
      <c r="P338" s="42">
        <v>2.016838782383574E-5</v>
      </c>
    </row>
    <row r="339" spans="1:16" ht="24" x14ac:dyDescent="0.25">
      <c r="A339" s="35" t="s">
        <v>456</v>
      </c>
      <c r="B339" s="56">
        <v>11830</v>
      </c>
      <c r="C339" s="46" t="s">
        <v>577</v>
      </c>
      <c r="D339" s="52" t="s">
        <v>189</v>
      </c>
      <c r="E339" s="47" t="s">
        <v>891</v>
      </c>
      <c r="F339" s="38" t="s">
        <v>612</v>
      </c>
      <c r="G339" s="59">
        <v>0.27350000000000002</v>
      </c>
      <c r="H339" s="49">
        <v>0</v>
      </c>
      <c r="I339" s="50">
        <v>32.22</v>
      </c>
      <c r="J339" s="62">
        <v>0</v>
      </c>
      <c r="K339" s="41">
        <v>38.06243701302688</v>
      </c>
      <c r="L339" s="62">
        <v>38.06243701302688</v>
      </c>
      <c r="M339" s="41">
        <v>0</v>
      </c>
      <c r="N339" s="41">
        <v>10.410076523062852</v>
      </c>
      <c r="O339" s="41">
        <v>10.410076523062852</v>
      </c>
      <c r="P339" s="42">
        <v>1.918353311545362E-5</v>
      </c>
    </row>
    <row r="340" spans="1:16" x14ac:dyDescent="0.25">
      <c r="A340" s="35" t="s">
        <v>457</v>
      </c>
      <c r="B340" s="56">
        <v>1966</v>
      </c>
      <c r="C340" s="46" t="s">
        <v>577</v>
      </c>
      <c r="D340" s="52" t="s">
        <v>189</v>
      </c>
      <c r="E340" s="47" t="s">
        <v>892</v>
      </c>
      <c r="F340" s="38" t="s">
        <v>612</v>
      </c>
      <c r="G340" s="59">
        <v>0.3483</v>
      </c>
      <c r="H340" s="49">
        <v>0</v>
      </c>
      <c r="I340" s="50">
        <v>23.8</v>
      </c>
      <c r="J340" s="62">
        <v>0</v>
      </c>
      <c r="K340" s="41">
        <v>28.11564248634512</v>
      </c>
      <c r="L340" s="62">
        <v>28.11564248634512</v>
      </c>
      <c r="M340" s="41">
        <v>0</v>
      </c>
      <c r="N340" s="41">
        <v>9.7926782779940051</v>
      </c>
      <c r="O340" s="41">
        <v>9.7926782779940051</v>
      </c>
      <c r="P340" s="42">
        <v>1.8045800875593346E-5</v>
      </c>
    </row>
    <row r="341" spans="1:16" x14ac:dyDescent="0.25">
      <c r="A341" s="35" t="s">
        <v>458</v>
      </c>
      <c r="B341" s="56">
        <v>4226</v>
      </c>
      <c r="C341" s="46" t="s">
        <v>577</v>
      </c>
      <c r="D341" s="52" t="s">
        <v>189</v>
      </c>
      <c r="E341" s="47" t="s">
        <v>893</v>
      </c>
      <c r="F341" s="38" t="s">
        <v>661</v>
      </c>
      <c r="G341" s="59">
        <v>1.1400999999999999</v>
      </c>
      <c r="H341" s="49">
        <v>0</v>
      </c>
      <c r="I341" s="50">
        <v>7.81</v>
      </c>
      <c r="J341" s="62">
        <v>0</v>
      </c>
      <c r="K341" s="41">
        <v>9.2261835217796371</v>
      </c>
      <c r="L341" s="62">
        <v>9.2261835217796371</v>
      </c>
      <c r="M341" s="41">
        <v>0</v>
      </c>
      <c r="N341" s="41">
        <v>10.518771833180963</v>
      </c>
      <c r="O341" s="41">
        <v>10.518771833180963</v>
      </c>
      <c r="P341" s="42">
        <v>1.9383835205118933E-5</v>
      </c>
    </row>
    <row r="342" spans="1:16" x14ac:dyDescent="0.25">
      <c r="A342" s="35" t="s">
        <v>459</v>
      </c>
      <c r="B342" s="56">
        <v>38778</v>
      </c>
      <c r="C342" s="46" t="s">
        <v>577</v>
      </c>
      <c r="D342" s="52" t="s">
        <v>189</v>
      </c>
      <c r="E342" s="47" t="s">
        <v>894</v>
      </c>
      <c r="F342" s="38" t="s">
        <v>612</v>
      </c>
      <c r="G342" s="59">
        <v>1.0942000000000001</v>
      </c>
      <c r="H342" s="49">
        <v>0</v>
      </c>
      <c r="I342" s="50">
        <v>9.58</v>
      </c>
      <c r="J342" s="62">
        <v>0</v>
      </c>
      <c r="K342" s="41">
        <v>11.317136765512027</v>
      </c>
      <c r="L342" s="62">
        <v>11.317136765512027</v>
      </c>
      <c r="M342" s="41">
        <v>0</v>
      </c>
      <c r="N342" s="41">
        <v>12.383211048823261</v>
      </c>
      <c r="O342" s="41">
        <v>12.383211048823261</v>
      </c>
      <c r="P342" s="42">
        <v>2.2819595869873506E-5</v>
      </c>
    </row>
    <row r="343" spans="1:16" x14ac:dyDescent="0.25">
      <c r="A343" s="35" t="s">
        <v>460</v>
      </c>
      <c r="B343" s="56">
        <v>4512</v>
      </c>
      <c r="C343" s="46" t="s">
        <v>577</v>
      </c>
      <c r="D343" s="52" t="s">
        <v>189</v>
      </c>
      <c r="E343" s="47" t="s">
        <v>895</v>
      </c>
      <c r="F343" s="38" t="s">
        <v>619</v>
      </c>
      <c r="G343" s="59">
        <v>5.4707999999999997</v>
      </c>
      <c r="H343" s="49">
        <v>0</v>
      </c>
      <c r="I343" s="50">
        <v>1.64</v>
      </c>
      <c r="J343" s="62">
        <v>0</v>
      </c>
      <c r="K343" s="41">
        <v>1.9373804066221005</v>
      </c>
      <c r="L343" s="62">
        <v>1.9373804066221005</v>
      </c>
      <c r="M343" s="41">
        <v>0</v>
      </c>
      <c r="N343" s="41">
        <v>10.599020728548187</v>
      </c>
      <c r="O343" s="41">
        <v>10.599020728548187</v>
      </c>
      <c r="P343" s="42">
        <v>1.9531716667694651E-5</v>
      </c>
    </row>
    <row r="344" spans="1:16" ht="24" x14ac:dyDescent="0.25">
      <c r="A344" s="35" t="s">
        <v>461</v>
      </c>
      <c r="B344" s="56">
        <v>4351</v>
      </c>
      <c r="C344" s="46" t="s">
        <v>577</v>
      </c>
      <c r="D344" s="52" t="s">
        <v>189</v>
      </c>
      <c r="E344" s="47" t="s">
        <v>896</v>
      </c>
      <c r="F344" s="38" t="s">
        <v>612</v>
      </c>
      <c r="G344" s="59">
        <v>0.54710000000000003</v>
      </c>
      <c r="H344" s="49">
        <v>0</v>
      </c>
      <c r="I344" s="50">
        <v>15.4</v>
      </c>
      <c r="J344" s="62">
        <v>0</v>
      </c>
      <c r="K344" s="41">
        <v>18.19247454998802</v>
      </c>
      <c r="L344" s="62">
        <v>18.19247454998802</v>
      </c>
      <c r="M344" s="41">
        <v>0</v>
      </c>
      <c r="N344" s="41">
        <v>9.953102826298446</v>
      </c>
      <c r="O344" s="41">
        <v>9.953102826298446</v>
      </c>
      <c r="P344" s="42">
        <v>1.8341428830691649E-5</v>
      </c>
    </row>
    <row r="345" spans="1:16" x14ac:dyDescent="0.25">
      <c r="A345" s="35" t="s">
        <v>462</v>
      </c>
      <c r="B345" s="56">
        <v>4823</v>
      </c>
      <c r="C345" s="46" t="s">
        <v>577</v>
      </c>
      <c r="D345" s="52" t="s">
        <v>189</v>
      </c>
      <c r="E345" s="47" t="s">
        <v>897</v>
      </c>
      <c r="F345" s="38" t="s">
        <v>661</v>
      </c>
      <c r="G345" s="59">
        <v>0.22550000000000001</v>
      </c>
      <c r="H345" s="49">
        <v>0</v>
      </c>
      <c r="I345" s="50">
        <v>39.46</v>
      </c>
      <c r="J345" s="62">
        <v>0</v>
      </c>
      <c r="K345" s="41">
        <v>46.615262710553715</v>
      </c>
      <c r="L345" s="62">
        <v>46.615262710553715</v>
      </c>
      <c r="M345" s="41">
        <v>0</v>
      </c>
      <c r="N345" s="41">
        <v>10.511741741229862</v>
      </c>
      <c r="O345" s="41">
        <v>10.511741741229862</v>
      </c>
      <c r="P345" s="42">
        <v>1.9370880256954061E-5</v>
      </c>
    </row>
    <row r="346" spans="1:16" ht="24" x14ac:dyDescent="0.25">
      <c r="A346" s="35" t="s">
        <v>463</v>
      </c>
      <c r="B346" s="56">
        <v>425</v>
      </c>
      <c r="C346" s="46" t="s">
        <v>577</v>
      </c>
      <c r="D346" s="52" t="s">
        <v>189</v>
      </c>
      <c r="E346" s="47" t="s">
        <v>898</v>
      </c>
      <c r="F346" s="38" t="s">
        <v>612</v>
      </c>
      <c r="G346" s="59">
        <v>1.0942000000000001</v>
      </c>
      <c r="H346" s="49">
        <v>0</v>
      </c>
      <c r="I346" s="50">
        <v>7.28</v>
      </c>
      <c r="J346" s="62">
        <v>0</v>
      </c>
      <c r="K346" s="41">
        <v>8.6000788781761539</v>
      </c>
      <c r="L346" s="62">
        <v>8.6000788781761539</v>
      </c>
      <c r="M346" s="41">
        <v>0</v>
      </c>
      <c r="N346" s="41">
        <v>9.4102063085003476</v>
      </c>
      <c r="O346" s="41">
        <v>9.4102063085003476</v>
      </c>
      <c r="P346" s="42">
        <v>1.7340987258108466E-5</v>
      </c>
    </row>
    <row r="347" spans="1:16" x14ac:dyDescent="0.25">
      <c r="A347" s="35" t="s">
        <v>464</v>
      </c>
      <c r="B347" s="56">
        <v>367</v>
      </c>
      <c r="C347" s="46" t="s">
        <v>577</v>
      </c>
      <c r="D347" s="52" t="s">
        <v>189</v>
      </c>
      <c r="E347" s="47" t="s">
        <v>899</v>
      </c>
      <c r="F347" s="38" t="s">
        <v>702</v>
      </c>
      <c r="G347" s="59">
        <v>9.3700000000000006E-2</v>
      </c>
      <c r="H347" s="49">
        <v>0</v>
      </c>
      <c r="I347" s="50">
        <v>87.88</v>
      </c>
      <c r="J347" s="62">
        <v>0</v>
      </c>
      <c r="K347" s="41">
        <v>103.815237886555</v>
      </c>
      <c r="L347" s="62">
        <v>103.815237886555</v>
      </c>
      <c r="M347" s="41">
        <v>0</v>
      </c>
      <c r="N347" s="41">
        <v>9.727487789970203</v>
      </c>
      <c r="O347" s="41">
        <v>9.727487789970203</v>
      </c>
      <c r="P347" s="42">
        <v>1.7925668820555459E-5</v>
      </c>
    </row>
    <row r="348" spans="1:16" ht="24" x14ac:dyDescent="0.25">
      <c r="A348" s="35" t="s">
        <v>465</v>
      </c>
      <c r="B348" s="56">
        <v>20254</v>
      </c>
      <c r="C348" s="46" t="s">
        <v>577</v>
      </c>
      <c r="D348" s="52" t="s">
        <v>189</v>
      </c>
      <c r="E348" s="47" t="s">
        <v>900</v>
      </c>
      <c r="F348" s="38" t="s">
        <v>612</v>
      </c>
      <c r="G348" s="59">
        <v>0.27350000000000002</v>
      </c>
      <c r="H348" s="49">
        <v>0</v>
      </c>
      <c r="I348" s="50">
        <v>30.87</v>
      </c>
      <c r="J348" s="62">
        <v>0</v>
      </c>
      <c r="K348" s="41">
        <v>36.467642166112348</v>
      </c>
      <c r="L348" s="62">
        <v>36.467642166112348</v>
      </c>
      <c r="M348" s="41">
        <v>0</v>
      </c>
      <c r="N348" s="41">
        <v>9.9739001324317282</v>
      </c>
      <c r="O348" s="41">
        <v>9.9739001324317282</v>
      </c>
      <c r="P348" s="42">
        <v>1.8379753794973724E-5</v>
      </c>
    </row>
    <row r="349" spans="1:16" x14ac:dyDescent="0.25">
      <c r="A349" s="35" t="s">
        <v>466</v>
      </c>
      <c r="B349" s="56">
        <v>3855</v>
      </c>
      <c r="C349" s="46" t="s">
        <v>577</v>
      </c>
      <c r="D349" s="52" t="s">
        <v>189</v>
      </c>
      <c r="E349" s="47" t="s">
        <v>901</v>
      </c>
      <c r="F349" s="38" t="s">
        <v>612</v>
      </c>
      <c r="G349" s="59">
        <v>1.3676999999999999</v>
      </c>
      <c r="H349" s="49">
        <v>0</v>
      </c>
      <c r="I349" s="50">
        <v>6.01</v>
      </c>
      <c r="J349" s="62">
        <v>0</v>
      </c>
      <c r="K349" s="41">
        <v>7.0997903925602586</v>
      </c>
      <c r="L349" s="62">
        <v>7.0997903925602586</v>
      </c>
      <c r="M349" s="41">
        <v>0</v>
      </c>
      <c r="N349" s="41">
        <v>9.7103833199046647</v>
      </c>
      <c r="O349" s="41">
        <v>9.7103833199046647</v>
      </c>
      <c r="P349" s="42">
        <v>1.789414895927513E-5</v>
      </c>
    </row>
    <row r="350" spans="1:16" x14ac:dyDescent="0.25">
      <c r="A350" s="35" t="s">
        <v>467</v>
      </c>
      <c r="B350" s="56">
        <v>3873</v>
      </c>
      <c r="C350" s="46" t="s">
        <v>577</v>
      </c>
      <c r="D350" s="52" t="s">
        <v>189</v>
      </c>
      <c r="E350" s="47" t="s">
        <v>902</v>
      </c>
      <c r="F350" s="38" t="s">
        <v>612</v>
      </c>
      <c r="G350" s="59">
        <v>0.54710000000000003</v>
      </c>
      <c r="H350" s="49">
        <v>0</v>
      </c>
      <c r="I350" s="50">
        <v>14.35</v>
      </c>
      <c r="J350" s="62">
        <v>0</v>
      </c>
      <c r="K350" s="41">
        <v>16.952078557943381</v>
      </c>
      <c r="L350" s="62">
        <v>16.952078557943381</v>
      </c>
      <c r="M350" s="41">
        <v>0</v>
      </c>
      <c r="N350" s="41">
        <v>9.2744821790508247</v>
      </c>
      <c r="O350" s="41">
        <v>9.2744821790508247</v>
      </c>
      <c r="P350" s="42">
        <v>1.7090876864962673E-5</v>
      </c>
    </row>
    <row r="351" spans="1:16" x14ac:dyDescent="0.25">
      <c r="A351" s="35" t="s">
        <v>468</v>
      </c>
      <c r="B351" s="56">
        <v>20083</v>
      </c>
      <c r="C351" s="46" t="s">
        <v>577</v>
      </c>
      <c r="D351" s="52" t="s">
        <v>189</v>
      </c>
      <c r="E351" s="47" t="s">
        <v>903</v>
      </c>
      <c r="F351" s="38" t="s">
        <v>612</v>
      </c>
      <c r="G351" s="59">
        <v>8.0600000000000005E-2</v>
      </c>
      <c r="H351" s="49">
        <v>0</v>
      </c>
      <c r="I351" s="50">
        <v>85.25</v>
      </c>
      <c r="J351" s="62">
        <v>0</v>
      </c>
      <c r="K351" s="41">
        <v>100.70834125886225</v>
      </c>
      <c r="L351" s="62">
        <v>100.70834125886225</v>
      </c>
      <c r="M351" s="41">
        <v>0</v>
      </c>
      <c r="N351" s="41">
        <v>8.1170923054642969</v>
      </c>
      <c r="O351" s="41">
        <v>8.1170923054642969</v>
      </c>
      <c r="P351" s="42">
        <v>1.495805613898156E-5</v>
      </c>
    </row>
    <row r="352" spans="1:16" x14ac:dyDescent="0.25">
      <c r="A352" s="35" t="s">
        <v>469</v>
      </c>
      <c r="B352" s="56">
        <v>43833</v>
      </c>
      <c r="C352" s="46" t="s">
        <v>577</v>
      </c>
      <c r="D352" s="52" t="s">
        <v>189</v>
      </c>
      <c r="E352" s="47" t="s">
        <v>904</v>
      </c>
      <c r="F352" s="38" t="s">
        <v>619</v>
      </c>
      <c r="G352" s="59">
        <v>2.8721999999999999</v>
      </c>
      <c r="H352" s="49">
        <v>0</v>
      </c>
      <c r="I352" s="50">
        <v>2.37</v>
      </c>
      <c r="J352" s="62">
        <v>0</v>
      </c>
      <c r="K352" s="41">
        <v>2.7997509534721821</v>
      </c>
      <c r="L352" s="62">
        <v>2.7997509534721821</v>
      </c>
      <c r="M352" s="41">
        <v>0</v>
      </c>
      <c r="N352" s="41">
        <v>8.0414446885628017</v>
      </c>
      <c r="O352" s="41">
        <v>8.0414446885628017</v>
      </c>
      <c r="P352" s="42">
        <v>1.4818653843453765E-5</v>
      </c>
    </row>
    <row r="353" spans="1:16" ht="24" x14ac:dyDescent="0.25">
      <c r="A353" s="35" t="s">
        <v>470</v>
      </c>
      <c r="B353" s="56">
        <v>11029</v>
      </c>
      <c r="C353" s="46" t="s">
        <v>577</v>
      </c>
      <c r="D353" s="52" t="s">
        <v>189</v>
      </c>
      <c r="E353" s="47" t="s">
        <v>905</v>
      </c>
      <c r="F353" s="38" t="s">
        <v>678</v>
      </c>
      <c r="G353" s="59">
        <v>4.5407999999999999</v>
      </c>
      <c r="H353" s="49">
        <v>0</v>
      </c>
      <c r="I353" s="50">
        <v>1.48</v>
      </c>
      <c r="J353" s="62">
        <v>0</v>
      </c>
      <c r="K353" s="41">
        <v>1.7483676840248226</v>
      </c>
      <c r="L353" s="62">
        <v>1.7483676840248226</v>
      </c>
      <c r="M353" s="41">
        <v>0</v>
      </c>
      <c r="N353" s="41">
        <v>7.9389879796199141</v>
      </c>
      <c r="O353" s="41">
        <v>7.9389879796199141</v>
      </c>
      <c r="P353" s="42">
        <v>1.46298481546049E-5</v>
      </c>
    </row>
    <row r="354" spans="1:16" ht="24" x14ac:dyDescent="0.25">
      <c r="A354" s="35" t="s">
        <v>471</v>
      </c>
      <c r="B354" s="56">
        <v>3670</v>
      </c>
      <c r="C354" s="46" t="s">
        <v>577</v>
      </c>
      <c r="D354" s="52" t="s">
        <v>189</v>
      </c>
      <c r="E354" s="47" t="s">
        <v>906</v>
      </c>
      <c r="F354" s="38" t="s">
        <v>612</v>
      </c>
      <c r="G354" s="59">
        <v>0.2306</v>
      </c>
      <c r="H354" s="49">
        <v>0</v>
      </c>
      <c r="I354" s="50">
        <v>24.51</v>
      </c>
      <c r="J354" s="62">
        <v>0</v>
      </c>
      <c r="K354" s="41">
        <v>28.954386442870543</v>
      </c>
      <c r="L354" s="62">
        <v>28.954386442870543</v>
      </c>
      <c r="M354" s="41">
        <v>0</v>
      </c>
      <c r="N354" s="41">
        <v>6.676881513725947</v>
      </c>
      <c r="O354" s="41">
        <v>6.676881513725947</v>
      </c>
      <c r="P354" s="42">
        <v>1.2304057260554728E-5</v>
      </c>
    </row>
    <row r="355" spans="1:16" x14ac:dyDescent="0.25">
      <c r="A355" s="35" t="s">
        <v>472</v>
      </c>
      <c r="B355" s="56">
        <v>38117</v>
      </c>
      <c r="C355" s="46" t="s">
        <v>577</v>
      </c>
      <c r="D355" s="52" t="s">
        <v>189</v>
      </c>
      <c r="E355" s="47" t="s">
        <v>907</v>
      </c>
      <c r="F355" s="38" t="s">
        <v>612</v>
      </c>
      <c r="G355" s="59">
        <v>0.54710000000000003</v>
      </c>
      <c r="H355" s="49">
        <v>0</v>
      </c>
      <c r="I355" s="50">
        <v>11.43</v>
      </c>
      <c r="J355" s="62">
        <v>0</v>
      </c>
      <c r="K355" s="41">
        <v>13.502596370543055</v>
      </c>
      <c r="L355" s="62">
        <v>13.502596370543055</v>
      </c>
      <c r="M355" s="41">
        <v>0</v>
      </c>
      <c r="N355" s="41">
        <v>7.3872704743241053</v>
      </c>
      <c r="O355" s="41">
        <v>7.3872704743241053</v>
      </c>
      <c r="P355" s="42">
        <v>1.3613151398363994E-5</v>
      </c>
    </row>
    <row r="356" spans="1:16" x14ac:dyDescent="0.25">
      <c r="A356" s="35" t="s">
        <v>473</v>
      </c>
      <c r="B356" s="56">
        <v>37329</v>
      </c>
      <c r="C356" s="46" t="s">
        <v>577</v>
      </c>
      <c r="D356" s="52" t="s">
        <v>189</v>
      </c>
      <c r="E356" s="47" t="s">
        <v>908</v>
      </c>
      <c r="F356" s="38" t="s">
        <v>661</v>
      </c>
      <c r="G356" s="59">
        <v>7.2300000000000003E-2</v>
      </c>
      <c r="H356" s="49">
        <v>0</v>
      </c>
      <c r="I356" s="50">
        <v>90.28</v>
      </c>
      <c r="J356" s="62">
        <v>0</v>
      </c>
      <c r="K356" s="41">
        <v>106.65042872551417</v>
      </c>
      <c r="L356" s="62">
        <v>106.65042872551417</v>
      </c>
      <c r="M356" s="41">
        <v>0</v>
      </c>
      <c r="N356" s="41">
        <v>7.7108259968546751</v>
      </c>
      <c r="O356" s="41">
        <v>7.7108259968546751</v>
      </c>
      <c r="P356" s="42">
        <v>1.4209394669717669E-5</v>
      </c>
    </row>
    <row r="357" spans="1:16" ht="24" x14ac:dyDescent="0.25">
      <c r="A357" s="35" t="s">
        <v>474</v>
      </c>
      <c r="B357" s="56">
        <v>39435</v>
      </c>
      <c r="C357" s="46" t="s">
        <v>577</v>
      </c>
      <c r="D357" s="52" t="s">
        <v>189</v>
      </c>
      <c r="E357" s="47" t="s">
        <v>909</v>
      </c>
      <c r="F357" s="38" t="s">
        <v>612</v>
      </c>
      <c r="G357" s="59">
        <v>71.147800000000004</v>
      </c>
      <c r="H357" s="49">
        <v>0</v>
      </c>
      <c r="I357" s="50">
        <v>0.09</v>
      </c>
      <c r="J357" s="62">
        <v>0</v>
      </c>
      <c r="K357" s="41">
        <v>0.10631965646096893</v>
      </c>
      <c r="L357" s="62">
        <v>0.10631965646096893</v>
      </c>
      <c r="M357" s="41">
        <v>0</v>
      </c>
      <c r="N357" s="41">
        <v>7.5644096539537253</v>
      </c>
      <c r="O357" s="41">
        <v>7.5644096539537253</v>
      </c>
      <c r="P357" s="42">
        <v>1.3939580825750114E-5</v>
      </c>
    </row>
    <row r="358" spans="1:16" x14ac:dyDescent="0.25">
      <c r="A358" s="35" t="s">
        <v>475</v>
      </c>
      <c r="B358" s="56">
        <v>4509</v>
      </c>
      <c r="C358" s="46" t="s">
        <v>577</v>
      </c>
      <c r="D358" s="52" t="s">
        <v>189</v>
      </c>
      <c r="E358" s="47" t="s">
        <v>910</v>
      </c>
      <c r="F358" s="38" t="s">
        <v>619</v>
      </c>
      <c r="G358" s="59">
        <v>1.7096</v>
      </c>
      <c r="H358" s="49">
        <v>0</v>
      </c>
      <c r="I358" s="50">
        <v>3.44</v>
      </c>
      <c r="J358" s="62">
        <v>0</v>
      </c>
      <c r="K358" s="41">
        <v>4.063773535841479</v>
      </c>
      <c r="L358" s="62">
        <v>4.063773535841479</v>
      </c>
      <c r="M358" s="41">
        <v>0</v>
      </c>
      <c r="N358" s="41">
        <v>6.9474272368745922</v>
      </c>
      <c r="O358" s="41">
        <v>6.9474272368745922</v>
      </c>
      <c r="P358" s="42">
        <v>1.2802614867481846E-5</v>
      </c>
    </row>
    <row r="359" spans="1:16" x14ac:dyDescent="0.25">
      <c r="A359" s="35" t="s">
        <v>476</v>
      </c>
      <c r="B359" s="56">
        <v>3899</v>
      </c>
      <c r="C359" s="46" t="s">
        <v>577</v>
      </c>
      <c r="D359" s="52" t="s">
        <v>189</v>
      </c>
      <c r="E359" s="47" t="s">
        <v>911</v>
      </c>
      <c r="F359" s="38" t="s">
        <v>612</v>
      </c>
      <c r="G359" s="59">
        <v>0.76170000000000004</v>
      </c>
      <c r="H359" s="49">
        <v>0</v>
      </c>
      <c r="I359" s="50">
        <v>6.69</v>
      </c>
      <c r="J359" s="62">
        <v>0</v>
      </c>
      <c r="K359" s="41">
        <v>7.9030944635986913</v>
      </c>
      <c r="L359" s="62">
        <v>7.9030944635986913</v>
      </c>
      <c r="M359" s="41">
        <v>0</v>
      </c>
      <c r="N359" s="41">
        <v>6.0197870529231237</v>
      </c>
      <c r="O359" s="41">
        <v>6.0197870529231237</v>
      </c>
      <c r="P359" s="42">
        <v>1.1093173428830181E-5</v>
      </c>
    </row>
    <row r="360" spans="1:16" x14ac:dyDescent="0.25">
      <c r="A360" s="35" t="s">
        <v>477</v>
      </c>
      <c r="B360" s="56">
        <v>299</v>
      </c>
      <c r="C360" s="46" t="s">
        <v>577</v>
      </c>
      <c r="D360" s="52" t="s">
        <v>189</v>
      </c>
      <c r="E360" s="47" t="s">
        <v>912</v>
      </c>
      <c r="F360" s="38" t="s">
        <v>612</v>
      </c>
      <c r="G360" s="59">
        <v>1.9148000000000001</v>
      </c>
      <c r="H360" s="49">
        <v>0</v>
      </c>
      <c r="I360" s="50">
        <v>2.99</v>
      </c>
      <c r="J360" s="62">
        <v>0</v>
      </c>
      <c r="K360" s="41">
        <v>3.5321752535366349</v>
      </c>
      <c r="L360" s="62">
        <v>3.5321752535366349</v>
      </c>
      <c r="M360" s="41">
        <v>0</v>
      </c>
      <c r="N360" s="41">
        <v>6.7634091754719483</v>
      </c>
      <c r="O360" s="41">
        <v>6.7634091754719483</v>
      </c>
      <c r="P360" s="42">
        <v>1.2463509139782491E-5</v>
      </c>
    </row>
    <row r="361" spans="1:16" x14ac:dyDescent="0.25">
      <c r="A361" s="35" t="s">
        <v>478</v>
      </c>
      <c r="B361" s="56">
        <v>9868</v>
      </c>
      <c r="C361" s="46" t="s">
        <v>577</v>
      </c>
      <c r="D361" s="52" t="s">
        <v>189</v>
      </c>
      <c r="E361" s="47" t="s">
        <v>913</v>
      </c>
      <c r="F361" s="38" t="s">
        <v>619</v>
      </c>
      <c r="G361" s="59">
        <v>1.1480999999999999</v>
      </c>
      <c r="H361" s="49">
        <v>0</v>
      </c>
      <c r="I361" s="50">
        <v>4.83</v>
      </c>
      <c r="J361" s="62">
        <v>0</v>
      </c>
      <c r="K361" s="41">
        <v>5.7058215634053333</v>
      </c>
      <c r="L361" s="62">
        <v>5.7058215634053333</v>
      </c>
      <c r="M361" s="41">
        <v>0</v>
      </c>
      <c r="N361" s="41">
        <v>6.5508537369456628</v>
      </c>
      <c r="O361" s="41">
        <v>6.5508537369456628</v>
      </c>
      <c r="P361" s="42">
        <v>1.2071815160895287E-5</v>
      </c>
    </row>
    <row r="362" spans="1:16" ht="24" x14ac:dyDescent="0.25">
      <c r="A362" s="35" t="s">
        <v>479</v>
      </c>
      <c r="B362" s="56">
        <v>2580</v>
      </c>
      <c r="C362" s="46" t="s">
        <v>577</v>
      </c>
      <c r="D362" s="52" t="s">
        <v>189</v>
      </c>
      <c r="E362" s="47" t="s">
        <v>914</v>
      </c>
      <c r="F362" s="38" t="s">
        <v>612</v>
      </c>
      <c r="G362" s="59">
        <v>0.27350000000000002</v>
      </c>
      <c r="H362" s="49">
        <v>0</v>
      </c>
      <c r="I362" s="50">
        <v>19.22</v>
      </c>
      <c r="J362" s="62">
        <v>0</v>
      </c>
      <c r="K362" s="41">
        <v>22.705153301998031</v>
      </c>
      <c r="L362" s="62">
        <v>22.705153301998031</v>
      </c>
      <c r="M362" s="41">
        <v>0</v>
      </c>
      <c r="N362" s="41">
        <v>6.2098594280964621</v>
      </c>
      <c r="O362" s="41">
        <v>6.2098594280964621</v>
      </c>
      <c r="P362" s="42">
        <v>1.1443435955276802E-5</v>
      </c>
    </row>
    <row r="363" spans="1:16" ht="24" x14ac:dyDescent="0.25">
      <c r="A363" s="35" t="s">
        <v>480</v>
      </c>
      <c r="B363" s="56">
        <v>11621</v>
      </c>
      <c r="C363" s="46" t="s">
        <v>577</v>
      </c>
      <c r="D363" s="52" t="s">
        <v>189</v>
      </c>
      <c r="E363" s="47" t="s">
        <v>915</v>
      </c>
      <c r="F363" s="38" t="s">
        <v>704</v>
      </c>
      <c r="G363" s="59">
        <v>9.2499999999999999E-2</v>
      </c>
      <c r="H363" s="49">
        <v>0</v>
      </c>
      <c r="I363" s="50">
        <v>54.31</v>
      </c>
      <c r="J363" s="62">
        <v>0</v>
      </c>
      <c r="K363" s="41">
        <v>64.158006026613592</v>
      </c>
      <c r="L363" s="62">
        <v>64.158006026613592</v>
      </c>
      <c r="M363" s="41">
        <v>0</v>
      </c>
      <c r="N363" s="41">
        <v>5.9346155574617567</v>
      </c>
      <c r="O363" s="41">
        <v>5.9346155574617567</v>
      </c>
      <c r="P363" s="42">
        <v>1.0936220672521804E-5</v>
      </c>
    </row>
    <row r="364" spans="1:16" ht="24" x14ac:dyDescent="0.25">
      <c r="A364" s="35" t="s">
        <v>481</v>
      </c>
      <c r="B364" s="56">
        <v>1574</v>
      </c>
      <c r="C364" s="46" t="s">
        <v>577</v>
      </c>
      <c r="D364" s="52" t="s">
        <v>189</v>
      </c>
      <c r="E364" s="47" t="s">
        <v>916</v>
      </c>
      <c r="F364" s="38" t="s">
        <v>612</v>
      </c>
      <c r="G364" s="59">
        <v>3.2825000000000002</v>
      </c>
      <c r="H364" s="49">
        <v>0</v>
      </c>
      <c r="I364" s="50">
        <v>1.45</v>
      </c>
      <c r="J364" s="62">
        <v>0</v>
      </c>
      <c r="K364" s="41">
        <v>1.7129277985378328</v>
      </c>
      <c r="L364" s="62">
        <v>1.7129277985378328</v>
      </c>
      <c r="M364" s="41">
        <v>0</v>
      </c>
      <c r="N364" s="41">
        <v>5.6226854987004362</v>
      </c>
      <c r="O364" s="41">
        <v>5.6226854987004362</v>
      </c>
      <c r="P364" s="42">
        <v>1.0361400631699222E-5</v>
      </c>
    </row>
    <row r="365" spans="1:16" ht="24" x14ac:dyDescent="0.25">
      <c r="A365" s="35" t="s">
        <v>482</v>
      </c>
      <c r="B365" s="56">
        <v>7170</v>
      </c>
      <c r="C365" s="46" t="s">
        <v>577</v>
      </c>
      <c r="D365" s="52" t="s">
        <v>189</v>
      </c>
      <c r="E365" s="47" t="s">
        <v>917</v>
      </c>
      <c r="F365" s="38" t="s">
        <v>704</v>
      </c>
      <c r="G365" s="59">
        <v>1.9317</v>
      </c>
      <c r="H365" s="49">
        <v>0</v>
      </c>
      <c r="I365" s="50">
        <v>2.36</v>
      </c>
      <c r="J365" s="62">
        <v>0</v>
      </c>
      <c r="K365" s="41">
        <v>2.7879376583098519</v>
      </c>
      <c r="L365" s="62">
        <v>2.7879376583098519</v>
      </c>
      <c r="M365" s="41">
        <v>0</v>
      </c>
      <c r="N365" s="41">
        <v>5.3854591745571412</v>
      </c>
      <c r="O365" s="41">
        <v>5.3854591745571412</v>
      </c>
      <c r="P365" s="42">
        <v>9.9242435142680341E-6</v>
      </c>
    </row>
    <row r="366" spans="1:16" x14ac:dyDescent="0.25">
      <c r="A366" s="35" t="s">
        <v>483</v>
      </c>
      <c r="B366" s="56">
        <v>7307</v>
      </c>
      <c r="C366" s="46" t="s">
        <v>577</v>
      </c>
      <c r="D366" s="52" t="s">
        <v>189</v>
      </c>
      <c r="E366" s="47" t="s">
        <v>918</v>
      </c>
      <c r="F366" s="38" t="s">
        <v>663</v>
      </c>
      <c r="G366" s="59">
        <v>0.1182</v>
      </c>
      <c r="H366" s="49">
        <v>0</v>
      </c>
      <c r="I366" s="50">
        <v>38.58</v>
      </c>
      <c r="J366" s="62">
        <v>0</v>
      </c>
      <c r="K366" s="41">
        <v>45.575692736268685</v>
      </c>
      <c r="L366" s="62">
        <v>45.575692736268685</v>
      </c>
      <c r="M366" s="41">
        <v>0</v>
      </c>
      <c r="N366" s="41">
        <v>5.3870468814269588</v>
      </c>
      <c r="O366" s="41">
        <v>5.3870468814269588</v>
      </c>
      <c r="P366" s="42">
        <v>9.9271693167102444E-6</v>
      </c>
    </row>
    <row r="367" spans="1:16" x14ac:dyDescent="0.25">
      <c r="A367" s="35" t="s">
        <v>484</v>
      </c>
      <c r="B367" s="56">
        <v>122</v>
      </c>
      <c r="C367" s="46" t="s">
        <v>577</v>
      </c>
      <c r="D367" s="52" t="s">
        <v>189</v>
      </c>
      <c r="E367" s="47" t="s">
        <v>919</v>
      </c>
      <c r="F367" s="38" t="s">
        <v>612</v>
      </c>
      <c r="G367" s="59">
        <v>5.91E-2</v>
      </c>
      <c r="H367" s="49">
        <v>0</v>
      </c>
      <c r="I367" s="50">
        <v>75.25</v>
      </c>
      <c r="J367" s="62">
        <v>0</v>
      </c>
      <c r="K367" s="41">
        <v>88.895046096532369</v>
      </c>
      <c r="L367" s="62">
        <v>88.895046096532369</v>
      </c>
      <c r="M367" s="41">
        <v>0</v>
      </c>
      <c r="N367" s="41">
        <v>5.2536972243050633</v>
      </c>
      <c r="O367" s="41">
        <v>5.2536972243050633</v>
      </c>
      <c r="P367" s="42">
        <v>9.6814345656097198E-6</v>
      </c>
    </row>
    <row r="368" spans="1:16" x14ac:dyDescent="0.25">
      <c r="A368" s="35" t="s">
        <v>485</v>
      </c>
      <c r="B368" s="56">
        <v>298</v>
      </c>
      <c r="C368" s="46" t="s">
        <v>577</v>
      </c>
      <c r="D368" s="52" t="s">
        <v>189</v>
      </c>
      <c r="E368" s="47" t="s">
        <v>920</v>
      </c>
      <c r="F368" s="38" t="s">
        <v>612</v>
      </c>
      <c r="G368" s="59">
        <v>1.9148000000000001</v>
      </c>
      <c r="H368" s="49">
        <v>0</v>
      </c>
      <c r="I368" s="50">
        <v>2.2999999999999998</v>
      </c>
      <c r="J368" s="62">
        <v>0</v>
      </c>
      <c r="K368" s="41">
        <v>2.7170578873358728</v>
      </c>
      <c r="L368" s="62">
        <v>2.7170578873358728</v>
      </c>
      <c r="M368" s="41">
        <v>0</v>
      </c>
      <c r="N368" s="41">
        <v>5.2026224426707293</v>
      </c>
      <c r="O368" s="41">
        <v>5.2026224426707293</v>
      </c>
      <c r="P368" s="42">
        <v>9.587314722909607E-6</v>
      </c>
    </row>
    <row r="369" spans="1:16" ht="24" x14ac:dyDescent="0.25">
      <c r="A369" s="35" t="s">
        <v>486</v>
      </c>
      <c r="B369" s="56">
        <v>1570</v>
      </c>
      <c r="C369" s="46" t="s">
        <v>577</v>
      </c>
      <c r="D369" s="52" t="s">
        <v>189</v>
      </c>
      <c r="E369" s="47" t="s">
        <v>921</v>
      </c>
      <c r="F369" s="38" t="s">
        <v>612</v>
      </c>
      <c r="G369" s="59">
        <v>4.9237000000000002</v>
      </c>
      <c r="H369" s="49">
        <v>0</v>
      </c>
      <c r="I369" s="50">
        <v>0.87</v>
      </c>
      <c r="J369" s="62">
        <v>0</v>
      </c>
      <c r="K369" s="41">
        <v>1.0277566791226997</v>
      </c>
      <c r="L369" s="62">
        <v>1.0277566791226997</v>
      </c>
      <c r="M369" s="41">
        <v>0</v>
      </c>
      <c r="N369" s="41">
        <v>5.0603655609964369</v>
      </c>
      <c r="O369" s="41">
        <v>5.0603655609964369</v>
      </c>
      <c r="P369" s="42">
        <v>9.3251658717984705E-6</v>
      </c>
    </row>
    <row r="370" spans="1:16" x14ac:dyDescent="0.25">
      <c r="A370" s="35" t="s">
        <v>487</v>
      </c>
      <c r="B370" s="56">
        <v>43652</v>
      </c>
      <c r="C370" s="46" t="s">
        <v>577</v>
      </c>
      <c r="D370" s="52" t="s">
        <v>189</v>
      </c>
      <c r="E370" s="47" t="s">
        <v>922</v>
      </c>
      <c r="F370" s="38" t="s">
        <v>661</v>
      </c>
      <c r="G370" s="59">
        <v>0.2056</v>
      </c>
      <c r="H370" s="49">
        <v>0</v>
      </c>
      <c r="I370" s="50">
        <v>19.79</v>
      </c>
      <c r="J370" s="62">
        <v>0</v>
      </c>
      <c r="K370" s="41">
        <v>23.378511126250835</v>
      </c>
      <c r="L370" s="62">
        <v>23.378511126250835</v>
      </c>
      <c r="M370" s="41">
        <v>0</v>
      </c>
      <c r="N370" s="41">
        <v>4.8066218875571716</v>
      </c>
      <c r="O370" s="41">
        <v>4.8066218875571716</v>
      </c>
      <c r="P370" s="42">
        <v>8.8575708304483972E-6</v>
      </c>
    </row>
    <row r="371" spans="1:16" x14ac:dyDescent="0.25">
      <c r="A371" s="35" t="s">
        <v>488</v>
      </c>
      <c r="B371" s="56">
        <v>5330</v>
      </c>
      <c r="C371" s="46" t="s">
        <v>577</v>
      </c>
      <c r="D371" s="52" t="s">
        <v>189</v>
      </c>
      <c r="E371" s="47" t="s">
        <v>923</v>
      </c>
      <c r="F371" s="38" t="s">
        <v>663</v>
      </c>
      <c r="G371" s="59">
        <v>9.0800000000000006E-2</v>
      </c>
      <c r="H371" s="49">
        <v>0</v>
      </c>
      <c r="I371" s="50">
        <v>43.53</v>
      </c>
      <c r="J371" s="62">
        <v>0</v>
      </c>
      <c r="K371" s="41">
        <v>51.423273841621977</v>
      </c>
      <c r="L371" s="62">
        <v>51.423273841621977</v>
      </c>
      <c r="M371" s="41">
        <v>0</v>
      </c>
      <c r="N371" s="41">
        <v>4.669233264819276</v>
      </c>
      <c r="O371" s="41">
        <v>4.669233264819276</v>
      </c>
      <c r="P371" s="42">
        <v>8.6043931339982331E-6</v>
      </c>
    </row>
    <row r="372" spans="1:16" ht="24" x14ac:dyDescent="0.25">
      <c r="A372" s="35" t="s">
        <v>489</v>
      </c>
      <c r="B372" s="56">
        <v>37586</v>
      </c>
      <c r="C372" s="46" t="s">
        <v>577</v>
      </c>
      <c r="D372" s="52" t="s">
        <v>189</v>
      </c>
      <c r="E372" s="47" t="s">
        <v>924</v>
      </c>
      <c r="F372" s="38" t="s">
        <v>925</v>
      </c>
      <c r="G372" s="59">
        <v>8.6400000000000005E-2</v>
      </c>
      <c r="H372" s="49">
        <v>0</v>
      </c>
      <c r="I372" s="50">
        <v>46.91</v>
      </c>
      <c r="J372" s="62">
        <v>0</v>
      </c>
      <c r="K372" s="41">
        <v>55.416167606489473</v>
      </c>
      <c r="L372" s="62">
        <v>55.416167606489473</v>
      </c>
      <c r="M372" s="41">
        <v>0</v>
      </c>
      <c r="N372" s="41">
        <v>4.7879568812006905</v>
      </c>
      <c r="O372" s="41">
        <v>4.7879568812006905</v>
      </c>
      <c r="P372" s="42">
        <v>8.8231752362617027E-6</v>
      </c>
    </row>
    <row r="373" spans="1:16" ht="24" x14ac:dyDescent="0.25">
      <c r="A373" s="35" t="s">
        <v>490</v>
      </c>
      <c r="B373" s="56">
        <v>1578</v>
      </c>
      <c r="C373" s="46" t="s">
        <v>577</v>
      </c>
      <c r="D373" s="52" t="s">
        <v>189</v>
      </c>
      <c r="E373" s="47" t="s">
        <v>926</v>
      </c>
      <c r="F373" s="38" t="s">
        <v>612</v>
      </c>
      <c r="G373" s="59">
        <v>0.8206</v>
      </c>
      <c r="H373" s="49">
        <v>0</v>
      </c>
      <c r="I373" s="50">
        <v>4.67</v>
      </c>
      <c r="J373" s="62">
        <v>0</v>
      </c>
      <c r="K373" s="41">
        <v>5.5168088408080544</v>
      </c>
      <c r="L373" s="62">
        <v>5.5168088408080544</v>
      </c>
      <c r="M373" s="41">
        <v>0</v>
      </c>
      <c r="N373" s="41">
        <v>4.5270933347670894</v>
      </c>
      <c r="O373" s="41">
        <v>4.5270933347670894</v>
      </c>
      <c r="P373" s="42">
        <v>8.3424597995848446E-6</v>
      </c>
    </row>
    <row r="374" spans="1:16" x14ac:dyDescent="0.25">
      <c r="A374" s="35" t="s">
        <v>491</v>
      </c>
      <c r="B374" s="56">
        <v>20247</v>
      </c>
      <c r="C374" s="46" t="s">
        <v>577</v>
      </c>
      <c r="D374" s="52" t="s">
        <v>189</v>
      </c>
      <c r="E374" s="47" t="s">
        <v>927</v>
      </c>
      <c r="F374" s="38" t="s">
        <v>661</v>
      </c>
      <c r="G374" s="59">
        <v>0.185</v>
      </c>
      <c r="H374" s="49">
        <v>0</v>
      </c>
      <c r="I374" s="50">
        <v>22.53</v>
      </c>
      <c r="J374" s="62">
        <v>0</v>
      </c>
      <c r="K374" s="41">
        <v>26.615354000729226</v>
      </c>
      <c r="L374" s="62">
        <v>26.615354000729226</v>
      </c>
      <c r="M374" s="41">
        <v>0</v>
      </c>
      <c r="N374" s="41">
        <v>4.9238404901349071</v>
      </c>
      <c r="O374" s="41">
        <v>4.9238404901349071</v>
      </c>
      <c r="P374" s="42">
        <v>9.0735795158135253E-6</v>
      </c>
    </row>
    <row r="375" spans="1:16" x14ac:dyDescent="0.25">
      <c r="A375" s="35" t="s">
        <v>492</v>
      </c>
      <c r="B375" s="56">
        <v>38105</v>
      </c>
      <c r="C375" s="46" t="s">
        <v>577</v>
      </c>
      <c r="D375" s="52" t="s">
        <v>189</v>
      </c>
      <c r="E375" s="47" t="s">
        <v>928</v>
      </c>
      <c r="F375" s="38" t="s">
        <v>612</v>
      </c>
      <c r="G375" s="59">
        <v>0.27350000000000002</v>
      </c>
      <c r="H375" s="49">
        <v>0</v>
      </c>
      <c r="I375" s="50">
        <v>12.76</v>
      </c>
      <c r="J375" s="62">
        <v>0</v>
      </c>
      <c r="K375" s="41">
        <v>15.073764627132929</v>
      </c>
      <c r="L375" s="62">
        <v>15.073764627132929</v>
      </c>
      <c r="M375" s="41">
        <v>0</v>
      </c>
      <c r="N375" s="41">
        <v>4.1226746255208564</v>
      </c>
      <c r="O375" s="41">
        <v>4.1226746255208564</v>
      </c>
      <c r="P375" s="42">
        <v>7.5972030587581688E-6</v>
      </c>
    </row>
    <row r="376" spans="1:16" x14ac:dyDescent="0.25">
      <c r="A376" s="35" t="s">
        <v>493</v>
      </c>
      <c r="B376" s="56">
        <v>5069</v>
      </c>
      <c r="C376" s="46" t="s">
        <v>577</v>
      </c>
      <c r="D376" s="52" t="s">
        <v>189</v>
      </c>
      <c r="E376" s="47" t="s">
        <v>929</v>
      </c>
      <c r="F376" s="38" t="s">
        <v>661</v>
      </c>
      <c r="G376" s="59">
        <v>0.17510000000000001</v>
      </c>
      <c r="H376" s="49">
        <v>0</v>
      </c>
      <c r="I376" s="50">
        <v>20.74</v>
      </c>
      <c r="J376" s="62">
        <v>0</v>
      </c>
      <c r="K376" s="41">
        <v>24.500774166672173</v>
      </c>
      <c r="L376" s="62">
        <v>24.500774166672173</v>
      </c>
      <c r="M376" s="41">
        <v>0</v>
      </c>
      <c r="N376" s="41">
        <v>4.2900855565842972</v>
      </c>
      <c r="O376" s="41">
        <v>4.2900855565842972</v>
      </c>
      <c r="P376" s="42">
        <v>7.9057054153767291E-6</v>
      </c>
    </row>
    <row r="377" spans="1:16" x14ac:dyDescent="0.25">
      <c r="A377" s="35" t="s">
        <v>494</v>
      </c>
      <c r="B377" s="56">
        <v>7091</v>
      </c>
      <c r="C377" s="46" t="s">
        <v>577</v>
      </c>
      <c r="D377" s="52" t="s">
        <v>189</v>
      </c>
      <c r="E377" s="47" t="s">
        <v>930</v>
      </c>
      <c r="F377" s="38" t="s">
        <v>612</v>
      </c>
      <c r="G377" s="59">
        <v>0.17660000000000001</v>
      </c>
      <c r="H377" s="49">
        <v>0</v>
      </c>
      <c r="I377" s="50">
        <v>16.32</v>
      </c>
      <c r="J377" s="62">
        <v>0</v>
      </c>
      <c r="K377" s="41">
        <v>19.279297704922367</v>
      </c>
      <c r="L377" s="62">
        <v>19.279297704922367</v>
      </c>
      <c r="M377" s="41">
        <v>0</v>
      </c>
      <c r="N377" s="41">
        <v>3.4047239746892903</v>
      </c>
      <c r="O377" s="41">
        <v>3.4047239746892903</v>
      </c>
      <c r="P377" s="42">
        <v>6.2741743514306085E-6</v>
      </c>
    </row>
    <row r="378" spans="1:16" ht="36" x14ac:dyDescent="0.25">
      <c r="A378" s="35" t="s">
        <v>495</v>
      </c>
      <c r="B378" s="56" t="s">
        <v>496</v>
      </c>
      <c r="C378" s="46" t="s">
        <v>604</v>
      </c>
      <c r="D378" s="52" t="s">
        <v>72</v>
      </c>
      <c r="E378" s="47" t="s">
        <v>931</v>
      </c>
      <c r="F378" s="38" t="s">
        <v>678</v>
      </c>
      <c r="G378" s="59">
        <v>2.8999999999999998E-3</v>
      </c>
      <c r="H378" s="49">
        <v>0</v>
      </c>
      <c r="I378" s="50">
        <v>1077.21</v>
      </c>
      <c r="J378" s="62">
        <v>0</v>
      </c>
      <c r="K378" s="41">
        <v>1272.5399681813374</v>
      </c>
      <c r="L378" s="62">
        <v>1272.5399681813374</v>
      </c>
      <c r="M378" s="41">
        <v>0</v>
      </c>
      <c r="N378" s="41">
        <v>3.6903659077258779</v>
      </c>
      <c r="O378" s="41">
        <v>3.6903659077258779</v>
      </c>
      <c r="P378" s="42">
        <v>6.800551027858473E-6</v>
      </c>
    </row>
    <row r="379" spans="1:16" x14ac:dyDescent="0.25">
      <c r="A379" s="35" t="s">
        <v>497</v>
      </c>
      <c r="B379" s="56">
        <v>3146</v>
      </c>
      <c r="C379" s="46" t="s">
        <v>577</v>
      </c>
      <c r="D379" s="52" t="s">
        <v>189</v>
      </c>
      <c r="E379" s="47" t="s">
        <v>932</v>
      </c>
      <c r="F379" s="38" t="s">
        <v>612</v>
      </c>
      <c r="G379" s="59">
        <v>0.62990000000000002</v>
      </c>
      <c r="H379" s="49">
        <v>0</v>
      </c>
      <c r="I379" s="50">
        <v>4.82</v>
      </c>
      <c r="J379" s="62">
        <v>0</v>
      </c>
      <c r="K379" s="41">
        <v>5.6940082682430031</v>
      </c>
      <c r="L379" s="62">
        <v>5.6940082682430031</v>
      </c>
      <c r="M379" s="41">
        <v>0</v>
      </c>
      <c r="N379" s="41">
        <v>3.5866558081662676</v>
      </c>
      <c r="O379" s="41">
        <v>3.5866558081662676</v>
      </c>
      <c r="P379" s="42">
        <v>6.6094356095518823E-6</v>
      </c>
    </row>
    <row r="380" spans="1:16" x14ac:dyDescent="0.25">
      <c r="A380" s="35" t="s">
        <v>498</v>
      </c>
      <c r="B380" s="56">
        <v>38113</v>
      </c>
      <c r="C380" s="46" t="s">
        <v>577</v>
      </c>
      <c r="D380" s="52" t="s">
        <v>189</v>
      </c>
      <c r="E380" s="47" t="s">
        <v>933</v>
      </c>
      <c r="F380" s="38" t="s">
        <v>612</v>
      </c>
      <c r="G380" s="59">
        <v>0.27350000000000002</v>
      </c>
      <c r="H380" s="49">
        <v>0</v>
      </c>
      <c r="I380" s="50">
        <v>10.43</v>
      </c>
      <c r="J380" s="62">
        <v>0</v>
      </c>
      <c r="K380" s="41">
        <v>12.321266854310066</v>
      </c>
      <c r="L380" s="62">
        <v>12.321266854310066</v>
      </c>
      <c r="M380" s="41">
        <v>0</v>
      </c>
      <c r="N380" s="41">
        <v>3.3698664846538033</v>
      </c>
      <c r="O380" s="41">
        <v>3.3698664846538033</v>
      </c>
      <c r="P380" s="42">
        <v>6.2099394908187848E-6</v>
      </c>
    </row>
    <row r="381" spans="1:16" ht="24" x14ac:dyDescent="0.25">
      <c r="A381" s="35" t="s">
        <v>499</v>
      </c>
      <c r="B381" s="56">
        <v>4734</v>
      </c>
      <c r="C381" s="46" t="s">
        <v>577</v>
      </c>
      <c r="D381" s="52" t="s">
        <v>189</v>
      </c>
      <c r="E381" s="47" t="s">
        <v>934</v>
      </c>
      <c r="F381" s="38" t="s">
        <v>702</v>
      </c>
      <c r="G381" s="59">
        <v>1.44E-2</v>
      </c>
      <c r="H381" s="49">
        <v>0</v>
      </c>
      <c r="I381" s="50">
        <v>200.58</v>
      </c>
      <c r="J381" s="62">
        <v>0</v>
      </c>
      <c r="K381" s="41">
        <v>236.95107436601279</v>
      </c>
      <c r="L381" s="62">
        <v>236.95107436601279</v>
      </c>
      <c r="M381" s="41">
        <v>0</v>
      </c>
      <c r="N381" s="41">
        <v>3.4120954708705842</v>
      </c>
      <c r="O381" s="41">
        <v>3.4120954708705842</v>
      </c>
      <c r="P381" s="42">
        <v>6.2877584341980125E-6</v>
      </c>
    </row>
    <row r="382" spans="1:16" x14ac:dyDescent="0.25">
      <c r="A382" s="35" t="s">
        <v>500</v>
      </c>
      <c r="B382" s="56">
        <v>1535</v>
      </c>
      <c r="C382" s="46" t="s">
        <v>577</v>
      </c>
      <c r="D382" s="52" t="s">
        <v>189</v>
      </c>
      <c r="E382" s="47" t="s">
        <v>935</v>
      </c>
      <c r="F382" s="38" t="s">
        <v>612</v>
      </c>
      <c r="G382" s="59">
        <v>0.54710000000000003</v>
      </c>
      <c r="H382" s="49">
        <v>0</v>
      </c>
      <c r="I382" s="50">
        <v>4.76</v>
      </c>
      <c r="J382" s="62">
        <v>0</v>
      </c>
      <c r="K382" s="41">
        <v>5.6231284972690236</v>
      </c>
      <c r="L382" s="62">
        <v>5.6231284972690236</v>
      </c>
      <c r="M382" s="41">
        <v>0</v>
      </c>
      <c r="N382" s="41">
        <v>3.0764136008558829</v>
      </c>
      <c r="O382" s="41">
        <v>3.0764136008558829</v>
      </c>
      <c r="P382" s="42">
        <v>5.6691689113046907E-6</v>
      </c>
    </row>
    <row r="383" spans="1:16" x14ac:dyDescent="0.25">
      <c r="A383" s="35" t="s">
        <v>501</v>
      </c>
      <c r="B383" s="56">
        <v>43835</v>
      </c>
      <c r="C383" s="46" t="s">
        <v>577</v>
      </c>
      <c r="D383" s="52" t="s">
        <v>189</v>
      </c>
      <c r="E383" s="47" t="s">
        <v>936</v>
      </c>
      <c r="F383" s="38" t="s">
        <v>619</v>
      </c>
      <c r="G383" s="59">
        <v>1.1489</v>
      </c>
      <c r="H383" s="49">
        <v>0</v>
      </c>
      <c r="I383" s="50">
        <v>2.2799999999999998</v>
      </c>
      <c r="J383" s="62">
        <v>0</v>
      </c>
      <c r="K383" s="41">
        <v>2.6934312970112129</v>
      </c>
      <c r="L383" s="62">
        <v>2.6934312970112129</v>
      </c>
      <c r="M383" s="41">
        <v>0</v>
      </c>
      <c r="N383" s="41">
        <v>3.0944832171361827</v>
      </c>
      <c r="O383" s="41">
        <v>3.0944832171361827</v>
      </c>
      <c r="P383" s="42">
        <v>5.7024673295755568E-6</v>
      </c>
    </row>
    <row r="384" spans="1:16" ht="24" x14ac:dyDescent="0.25">
      <c r="A384" s="35" t="s">
        <v>502</v>
      </c>
      <c r="B384" s="56">
        <v>39431</v>
      </c>
      <c r="C384" s="46" t="s">
        <v>577</v>
      </c>
      <c r="D384" s="52" t="s">
        <v>189</v>
      </c>
      <c r="E384" s="47" t="s">
        <v>937</v>
      </c>
      <c r="F384" s="38" t="s">
        <v>619</v>
      </c>
      <c r="G384" s="59">
        <v>8.8995999999999995</v>
      </c>
      <c r="H384" s="49">
        <v>0</v>
      </c>
      <c r="I384" s="50">
        <v>0.31</v>
      </c>
      <c r="J384" s="62">
        <v>0</v>
      </c>
      <c r="K384" s="41">
        <v>0.36621215003222635</v>
      </c>
      <c r="L384" s="62">
        <v>0.36621215003222635</v>
      </c>
      <c r="M384" s="41">
        <v>0</v>
      </c>
      <c r="N384" s="41">
        <v>3.2591416504268014</v>
      </c>
      <c r="O384" s="41">
        <v>3.2591416504268014</v>
      </c>
      <c r="P384" s="42">
        <v>6.0058974245197516E-6</v>
      </c>
    </row>
    <row r="385" spans="1:16" ht="24" x14ac:dyDescent="0.25">
      <c r="A385" s="35" t="s">
        <v>503</v>
      </c>
      <c r="B385" s="56">
        <v>6142</v>
      </c>
      <c r="C385" s="46" t="s">
        <v>577</v>
      </c>
      <c r="D385" s="52" t="s">
        <v>189</v>
      </c>
      <c r="E385" s="47" t="s">
        <v>938</v>
      </c>
      <c r="F385" s="38" t="s">
        <v>612</v>
      </c>
      <c r="G385" s="59">
        <v>0.27350000000000002</v>
      </c>
      <c r="H385" s="49">
        <v>0</v>
      </c>
      <c r="I385" s="50">
        <v>8.7899999999999991</v>
      </c>
      <c r="J385" s="62">
        <v>0</v>
      </c>
      <c r="K385" s="41">
        <v>10.383886447687965</v>
      </c>
      <c r="L385" s="62">
        <v>10.383886447687965</v>
      </c>
      <c r="M385" s="41">
        <v>0</v>
      </c>
      <c r="N385" s="41">
        <v>2.8399929434426587</v>
      </c>
      <c r="O385" s="41">
        <v>2.8399929434426587</v>
      </c>
      <c r="P385" s="42">
        <v>5.2334964644580177E-6</v>
      </c>
    </row>
    <row r="386" spans="1:16" ht="24" x14ac:dyDescent="0.25">
      <c r="A386" s="35" t="s">
        <v>504</v>
      </c>
      <c r="B386" s="56">
        <v>1571</v>
      </c>
      <c r="C386" s="46" t="s">
        <v>577</v>
      </c>
      <c r="D386" s="52" t="s">
        <v>189</v>
      </c>
      <c r="E386" s="47" t="s">
        <v>939</v>
      </c>
      <c r="F386" s="38" t="s">
        <v>612</v>
      </c>
      <c r="G386" s="59">
        <v>2.1882999999999999</v>
      </c>
      <c r="H386" s="49">
        <v>0</v>
      </c>
      <c r="I386" s="50">
        <v>1.1299999999999999</v>
      </c>
      <c r="J386" s="62">
        <v>0</v>
      </c>
      <c r="K386" s="41">
        <v>1.3349023533432764</v>
      </c>
      <c r="L386" s="62">
        <v>1.3349023533432764</v>
      </c>
      <c r="M386" s="41">
        <v>0</v>
      </c>
      <c r="N386" s="41">
        <v>2.9211668198210918</v>
      </c>
      <c r="O386" s="41">
        <v>2.9211668198210918</v>
      </c>
      <c r="P386" s="42">
        <v>5.3830824681886847E-6</v>
      </c>
    </row>
    <row r="387" spans="1:16" x14ac:dyDescent="0.25">
      <c r="A387" s="35" t="s">
        <v>505</v>
      </c>
      <c r="B387" s="56">
        <v>44074</v>
      </c>
      <c r="C387" s="46" t="s">
        <v>577</v>
      </c>
      <c r="D387" s="52" t="s">
        <v>189</v>
      </c>
      <c r="E387" s="47" t="s">
        <v>940</v>
      </c>
      <c r="F387" s="38" t="s">
        <v>663</v>
      </c>
      <c r="G387" s="59">
        <v>4.8999999999999998E-3</v>
      </c>
      <c r="H387" s="49">
        <v>0</v>
      </c>
      <c r="I387" s="50">
        <v>543.75</v>
      </c>
      <c r="J387" s="62">
        <v>0</v>
      </c>
      <c r="K387" s="41">
        <v>642.34792445168739</v>
      </c>
      <c r="L387" s="62">
        <v>642.34792445168739</v>
      </c>
      <c r="M387" s="41">
        <v>0</v>
      </c>
      <c r="N387" s="41">
        <v>3.147504829813268</v>
      </c>
      <c r="O387" s="41">
        <v>3.147504829813268</v>
      </c>
      <c r="P387" s="42">
        <v>5.8001747633655201E-6</v>
      </c>
    </row>
    <row r="388" spans="1:16" ht="24" x14ac:dyDescent="0.25">
      <c r="A388" s="35" t="s">
        <v>506</v>
      </c>
      <c r="B388" s="56">
        <v>43682</v>
      </c>
      <c r="C388" s="46" t="s">
        <v>577</v>
      </c>
      <c r="D388" s="52" t="s">
        <v>189</v>
      </c>
      <c r="E388" s="47" t="s">
        <v>941</v>
      </c>
      <c r="F388" s="38" t="s">
        <v>704</v>
      </c>
      <c r="G388" s="59">
        <v>0.1366</v>
      </c>
      <c r="H388" s="49">
        <v>0</v>
      </c>
      <c r="I388" s="50">
        <v>18.02</v>
      </c>
      <c r="J388" s="62">
        <v>0</v>
      </c>
      <c r="K388" s="41">
        <v>21.287557882518445</v>
      </c>
      <c r="L388" s="62">
        <v>21.287557882518445</v>
      </c>
      <c r="M388" s="41">
        <v>0</v>
      </c>
      <c r="N388" s="41">
        <v>2.9078804067520196</v>
      </c>
      <c r="O388" s="41">
        <v>2.9078804067520196</v>
      </c>
      <c r="P388" s="42">
        <v>5.3585984651622446E-6</v>
      </c>
    </row>
    <row r="389" spans="1:16" x14ac:dyDescent="0.25">
      <c r="A389" s="35" t="s">
        <v>507</v>
      </c>
      <c r="B389" s="56">
        <v>7292</v>
      </c>
      <c r="C389" s="46" t="s">
        <v>577</v>
      </c>
      <c r="D389" s="52" t="s">
        <v>189</v>
      </c>
      <c r="E389" s="47" t="s">
        <v>942</v>
      </c>
      <c r="F389" s="38" t="s">
        <v>663</v>
      </c>
      <c r="G389" s="59">
        <v>6.8500000000000005E-2</v>
      </c>
      <c r="H389" s="49">
        <v>0</v>
      </c>
      <c r="I389" s="50">
        <v>35.770000000000003</v>
      </c>
      <c r="J389" s="62">
        <v>0</v>
      </c>
      <c r="K389" s="41">
        <v>42.256156795653993</v>
      </c>
      <c r="L389" s="62">
        <v>42.256156795653993</v>
      </c>
      <c r="M389" s="41">
        <v>0</v>
      </c>
      <c r="N389" s="41">
        <v>2.8945467405022987</v>
      </c>
      <c r="O389" s="41">
        <v>2.8945467405022987</v>
      </c>
      <c r="P389" s="42">
        <v>5.3340273846821685E-6</v>
      </c>
    </row>
    <row r="390" spans="1:16" x14ac:dyDescent="0.25">
      <c r="A390" s="35" t="s">
        <v>508</v>
      </c>
      <c r="B390" s="56">
        <v>2705</v>
      </c>
      <c r="C390" s="46" t="s">
        <v>577</v>
      </c>
      <c r="D390" s="52" t="s">
        <v>189</v>
      </c>
      <c r="E390" s="47" t="s">
        <v>943</v>
      </c>
      <c r="F390" s="38" t="s">
        <v>944</v>
      </c>
      <c r="G390" s="59">
        <v>3.7094999999999998</v>
      </c>
      <c r="H390" s="49">
        <v>0</v>
      </c>
      <c r="I390" s="50">
        <v>0.64</v>
      </c>
      <c r="J390" s="62">
        <v>0</v>
      </c>
      <c r="K390" s="41">
        <v>0.75605089038911244</v>
      </c>
      <c r="L390" s="62">
        <v>0.75605089038911244</v>
      </c>
      <c r="M390" s="41">
        <v>0</v>
      </c>
      <c r="N390" s="41">
        <v>2.8045707778984124</v>
      </c>
      <c r="O390" s="41">
        <v>2.8045707778984124</v>
      </c>
      <c r="P390" s="42">
        <v>5.1682210282752293E-6</v>
      </c>
    </row>
    <row r="391" spans="1:16" ht="24" x14ac:dyDescent="0.25">
      <c r="A391" s="35" t="s">
        <v>509</v>
      </c>
      <c r="B391" s="56">
        <v>14250</v>
      </c>
      <c r="C391" s="46" t="s">
        <v>577</v>
      </c>
      <c r="D391" s="52" t="s">
        <v>189</v>
      </c>
      <c r="E391" s="47" t="s">
        <v>945</v>
      </c>
      <c r="F391" s="38" t="s">
        <v>944</v>
      </c>
      <c r="G391" s="59">
        <v>3.4649999999999999</v>
      </c>
      <c r="H391" s="49">
        <v>0</v>
      </c>
      <c r="I391" s="50">
        <v>0.65</v>
      </c>
      <c r="J391" s="62">
        <v>0</v>
      </c>
      <c r="K391" s="41">
        <v>0.76786418555144231</v>
      </c>
      <c r="L391" s="62">
        <v>0.76786418555144231</v>
      </c>
      <c r="M391" s="41">
        <v>0</v>
      </c>
      <c r="N391" s="41">
        <v>2.6606494029357477</v>
      </c>
      <c r="O391" s="41">
        <v>2.6606494029357477</v>
      </c>
      <c r="P391" s="42">
        <v>4.9030048738597212E-6</v>
      </c>
    </row>
    <row r="392" spans="1:16" ht="24" x14ac:dyDescent="0.25">
      <c r="A392" s="35" t="s">
        <v>510</v>
      </c>
      <c r="B392" s="56">
        <v>1576</v>
      </c>
      <c r="C392" s="46" t="s">
        <v>577</v>
      </c>
      <c r="D392" s="52" t="s">
        <v>189</v>
      </c>
      <c r="E392" s="47" t="s">
        <v>946</v>
      </c>
      <c r="F392" s="38" t="s">
        <v>612</v>
      </c>
      <c r="G392" s="59">
        <v>0.8206</v>
      </c>
      <c r="H392" s="49">
        <v>0</v>
      </c>
      <c r="I392" s="50">
        <v>2.39</v>
      </c>
      <c r="J392" s="62">
        <v>0</v>
      </c>
      <c r="K392" s="41">
        <v>2.823377543796842</v>
      </c>
      <c r="L392" s="62">
        <v>2.823377543796842</v>
      </c>
      <c r="M392" s="41">
        <v>0</v>
      </c>
      <c r="N392" s="41">
        <v>2.3168636124396884</v>
      </c>
      <c r="O392" s="41">
        <v>2.3168636124396884</v>
      </c>
      <c r="P392" s="42">
        <v>4.2694815676676196E-6</v>
      </c>
    </row>
    <row r="393" spans="1:16" x14ac:dyDescent="0.25">
      <c r="A393" s="35" t="s">
        <v>511</v>
      </c>
      <c r="B393" s="56">
        <v>1550</v>
      </c>
      <c r="C393" s="46" t="s">
        <v>577</v>
      </c>
      <c r="D393" s="52" t="s">
        <v>189</v>
      </c>
      <c r="E393" s="47" t="s">
        <v>947</v>
      </c>
      <c r="F393" s="38" t="s">
        <v>612</v>
      </c>
      <c r="G393" s="59">
        <v>0.27350000000000002</v>
      </c>
      <c r="H393" s="49">
        <v>0</v>
      </c>
      <c r="I393" s="50">
        <v>7.07</v>
      </c>
      <c r="J393" s="62">
        <v>0</v>
      </c>
      <c r="K393" s="41">
        <v>8.3519996797672267</v>
      </c>
      <c r="L393" s="62">
        <v>8.3519996797672267</v>
      </c>
      <c r="M393" s="41">
        <v>0</v>
      </c>
      <c r="N393" s="41">
        <v>2.2842719124163366</v>
      </c>
      <c r="O393" s="41">
        <v>2.2842719124163366</v>
      </c>
      <c r="P393" s="42">
        <v>4.2094220709577E-6</v>
      </c>
    </row>
    <row r="394" spans="1:16" x14ac:dyDescent="0.25">
      <c r="A394" s="35" t="s">
        <v>512</v>
      </c>
      <c r="B394" s="56">
        <v>4718</v>
      </c>
      <c r="C394" s="46" t="s">
        <v>577</v>
      </c>
      <c r="D394" s="52" t="s">
        <v>189</v>
      </c>
      <c r="E394" s="47" t="s">
        <v>948</v>
      </c>
      <c r="F394" s="38" t="s">
        <v>702</v>
      </c>
      <c r="G394" s="59">
        <v>3.2800000000000003E-2</v>
      </c>
      <c r="H394" s="49">
        <v>0</v>
      </c>
      <c r="I394" s="50">
        <v>61.34</v>
      </c>
      <c r="J394" s="62">
        <v>0</v>
      </c>
      <c r="K394" s="41">
        <v>72.462752525731503</v>
      </c>
      <c r="L394" s="62">
        <v>72.462752525731503</v>
      </c>
      <c r="M394" s="41">
        <v>0</v>
      </c>
      <c r="N394" s="41">
        <v>2.3767782828439934</v>
      </c>
      <c r="O394" s="41">
        <v>2.3767782828439934</v>
      </c>
      <c r="P394" s="42">
        <v>4.3798914250069108E-6</v>
      </c>
    </row>
    <row r="395" spans="1:16" x14ac:dyDescent="0.25">
      <c r="A395" s="35" t="s">
        <v>513</v>
      </c>
      <c r="B395" s="56">
        <v>3870</v>
      </c>
      <c r="C395" s="46" t="s">
        <v>577</v>
      </c>
      <c r="D395" s="52" t="s">
        <v>189</v>
      </c>
      <c r="E395" s="47" t="s">
        <v>949</v>
      </c>
      <c r="F395" s="38" t="s">
        <v>612</v>
      </c>
      <c r="G395" s="59">
        <v>0.27350000000000002</v>
      </c>
      <c r="H395" s="49">
        <v>0</v>
      </c>
      <c r="I395" s="50">
        <v>7.64</v>
      </c>
      <c r="J395" s="62">
        <v>0</v>
      </c>
      <c r="K395" s="41">
        <v>9.0253575040200289</v>
      </c>
      <c r="L395" s="62">
        <v>9.0253575040200289</v>
      </c>
      <c r="M395" s="41">
        <v>0</v>
      </c>
      <c r="N395" s="41">
        <v>2.468435277349478</v>
      </c>
      <c r="O395" s="41">
        <v>2.468435277349478</v>
      </c>
      <c r="P395" s="42">
        <v>4.5487955618269912E-6</v>
      </c>
    </row>
    <row r="396" spans="1:16" ht="24" x14ac:dyDescent="0.25">
      <c r="A396" s="35" t="s">
        <v>514</v>
      </c>
      <c r="B396" s="56">
        <v>1575</v>
      </c>
      <c r="C396" s="46" t="s">
        <v>577</v>
      </c>
      <c r="D396" s="52" t="s">
        <v>189</v>
      </c>
      <c r="E396" s="47" t="s">
        <v>950</v>
      </c>
      <c r="F396" s="38" t="s">
        <v>612</v>
      </c>
      <c r="G396" s="59">
        <v>1.0942000000000001</v>
      </c>
      <c r="H396" s="49">
        <v>0</v>
      </c>
      <c r="I396" s="50">
        <v>1.72</v>
      </c>
      <c r="J396" s="62">
        <v>0</v>
      </c>
      <c r="K396" s="41">
        <v>2.0318867679207395</v>
      </c>
      <c r="L396" s="62">
        <v>2.0318867679207395</v>
      </c>
      <c r="M396" s="41">
        <v>0</v>
      </c>
      <c r="N396" s="41">
        <v>2.2232905014588735</v>
      </c>
      <c r="O396" s="41">
        <v>2.2232905014588735</v>
      </c>
      <c r="P396" s="42">
        <v>4.0970464401025501E-6</v>
      </c>
    </row>
    <row r="397" spans="1:16" x14ac:dyDescent="0.25">
      <c r="A397" s="35" t="s">
        <v>515</v>
      </c>
      <c r="B397" s="56">
        <v>38098</v>
      </c>
      <c r="C397" s="46" t="s">
        <v>577</v>
      </c>
      <c r="D397" s="52" t="s">
        <v>189</v>
      </c>
      <c r="E397" s="47" t="s">
        <v>951</v>
      </c>
      <c r="F397" s="38" t="s">
        <v>612</v>
      </c>
      <c r="G397" s="59">
        <v>0.27350000000000002</v>
      </c>
      <c r="H397" s="49">
        <v>0</v>
      </c>
      <c r="I397" s="50">
        <v>6.89</v>
      </c>
      <c r="J397" s="62">
        <v>0</v>
      </c>
      <c r="K397" s="41">
        <v>8.1393603668452883</v>
      </c>
      <c r="L397" s="62">
        <v>8.1393603668452883</v>
      </c>
      <c r="M397" s="41">
        <v>0</v>
      </c>
      <c r="N397" s="41">
        <v>2.2261150603321864</v>
      </c>
      <c r="O397" s="41">
        <v>2.2261150603321864</v>
      </c>
      <c r="P397" s="42">
        <v>4.102251494893713E-6</v>
      </c>
    </row>
    <row r="398" spans="1:16" x14ac:dyDescent="0.25">
      <c r="A398" s="35" t="s">
        <v>516</v>
      </c>
      <c r="B398" s="56">
        <v>11681</v>
      </c>
      <c r="C398" s="46" t="s">
        <v>577</v>
      </c>
      <c r="D398" s="52" t="s">
        <v>189</v>
      </c>
      <c r="E398" s="47" t="s">
        <v>952</v>
      </c>
      <c r="F398" s="38" t="s">
        <v>612</v>
      </c>
      <c r="G398" s="59">
        <v>0.27350000000000002</v>
      </c>
      <c r="H398" s="49">
        <v>0</v>
      </c>
      <c r="I398" s="50">
        <v>6.98</v>
      </c>
      <c r="J398" s="62">
        <v>0</v>
      </c>
      <c r="K398" s="41">
        <v>8.2456800233062584</v>
      </c>
      <c r="L398" s="62">
        <v>8.2456800233062584</v>
      </c>
      <c r="M398" s="41">
        <v>0</v>
      </c>
      <c r="N398" s="41">
        <v>2.255193486374262</v>
      </c>
      <c r="O398" s="41">
        <v>2.255193486374262</v>
      </c>
      <c r="P398" s="42">
        <v>4.1558367829257078E-6</v>
      </c>
    </row>
    <row r="399" spans="1:16" x14ac:dyDescent="0.25">
      <c r="A399" s="35" t="s">
        <v>517</v>
      </c>
      <c r="B399" s="56">
        <v>1891</v>
      </c>
      <c r="C399" s="46" t="s">
        <v>577</v>
      </c>
      <c r="D399" s="52" t="s">
        <v>189</v>
      </c>
      <c r="E399" s="47" t="s">
        <v>953</v>
      </c>
      <c r="F399" s="38" t="s">
        <v>612</v>
      </c>
      <c r="G399" s="59">
        <v>1.0942000000000001</v>
      </c>
      <c r="H399" s="49">
        <v>0</v>
      </c>
      <c r="I399" s="50">
        <v>1.63</v>
      </c>
      <c r="J399" s="62">
        <v>0</v>
      </c>
      <c r="K399" s="41">
        <v>1.9255671114597706</v>
      </c>
      <c r="L399" s="62">
        <v>1.9255671114597706</v>
      </c>
      <c r="M399" s="41">
        <v>0</v>
      </c>
      <c r="N399" s="41">
        <v>2.1069555333592809</v>
      </c>
      <c r="O399" s="41">
        <v>2.1069555333592809</v>
      </c>
      <c r="P399" s="42">
        <v>3.8826661031204384E-6</v>
      </c>
    </row>
    <row r="400" spans="1:16" x14ac:dyDescent="0.25">
      <c r="A400" s="35" t="s">
        <v>518</v>
      </c>
      <c r="B400" s="56">
        <v>345</v>
      </c>
      <c r="C400" s="46" t="s">
        <v>577</v>
      </c>
      <c r="D400" s="52" t="s">
        <v>189</v>
      </c>
      <c r="E400" s="47" t="s">
        <v>954</v>
      </c>
      <c r="F400" s="38" t="s">
        <v>661</v>
      </c>
      <c r="G400" s="59">
        <v>4.7899999999999998E-2</v>
      </c>
      <c r="H400" s="49">
        <v>0</v>
      </c>
      <c r="I400" s="50">
        <v>37.409999999999997</v>
      </c>
      <c r="J400" s="62">
        <v>0</v>
      </c>
      <c r="K400" s="41">
        <v>44.193537202276083</v>
      </c>
      <c r="L400" s="62">
        <v>44.193537202276083</v>
      </c>
      <c r="M400" s="41">
        <v>0</v>
      </c>
      <c r="N400" s="41">
        <v>2.1168704319890241</v>
      </c>
      <c r="O400" s="41">
        <v>2.1168704319890241</v>
      </c>
      <c r="P400" s="42">
        <v>3.9009371298298641E-6</v>
      </c>
    </row>
    <row r="401" spans="1:16" x14ac:dyDescent="0.25">
      <c r="A401" s="35" t="s">
        <v>519</v>
      </c>
      <c r="B401" s="56">
        <v>3148</v>
      </c>
      <c r="C401" s="46" t="s">
        <v>577</v>
      </c>
      <c r="D401" s="52" t="s">
        <v>189</v>
      </c>
      <c r="E401" s="47" t="s">
        <v>955</v>
      </c>
      <c r="F401" s="38" t="s">
        <v>612</v>
      </c>
      <c r="G401" s="59">
        <v>9.2100000000000001E-2</v>
      </c>
      <c r="H401" s="49">
        <v>0</v>
      </c>
      <c r="I401" s="50">
        <v>17.77</v>
      </c>
      <c r="J401" s="62">
        <v>0</v>
      </c>
      <c r="K401" s="41">
        <v>20.992225503460201</v>
      </c>
      <c r="L401" s="62">
        <v>20.992225503460201</v>
      </c>
      <c r="M401" s="41">
        <v>0</v>
      </c>
      <c r="N401" s="41">
        <v>1.9333839688686845</v>
      </c>
      <c r="O401" s="41">
        <v>1.9333839688686845</v>
      </c>
      <c r="P401" s="42">
        <v>3.5628110234839272E-6</v>
      </c>
    </row>
    <row r="402" spans="1:16" ht="24" x14ac:dyDescent="0.25">
      <c r="A402" s="35" t="s">
        <v>520</v>
      </c>
      <c r="B402" s="56">
        <v>3524</v>
      </c>
      <c r="C402" s="46" t="s">
        <v>577</v>
      </c>
      <c r="D402" s="52" t="s">
        <v>189</v>
      </c>
      <c r="E402" s="47" t="s">
        <v>956</v>
      </c>
      <c r="F402" s="38" t="s">
        <v>612</v>
      </c>
      <c r="G402" s="59">
        <v>0.18540000000000001</v>
      </c>
      <c r="H402" s="49">
        <v>0</v>
      </c>
      <c r="I402" s="50">
        <v>9.3699999999999992</v>
      </c>
      <c r="J402" s="62">
        <v>0</v>
      </c>
      <c r="K402" s="41">
        <v>11.069057567103098</v>
      </c>
      <c r="L402" s="62">
        <v>11.069057567103098</v>
      </c>
      <c r="M402" s="41">
        <v>0</v>
      </c>
      <c r="N402" s="41">
        <v>2.0522032729409143</v>
      </c>
      <c r="O402" s="41">
        <v>2.0522032729409143</v>
      </c>
      <c r="P402" s="42">
        <v>3.7817694575910126E-6</v>
      </c>
    </row>
    <row r="403" spans="1:16" x14ac:dyDescent="0.25">
      <c r="A403" s="35" t="s">
        <v>521</v>
      </c>
      <c r="B403" s="56">
        <v>3528</v>
      </c>
      <c r="C403" s="52" t="s">
        <v>577</v>
      </c>
      <c r="D403" s="52" t="s">
        <v>189</v>
      </c>
      <c r="E403" s="57" t="s">
        <v>957</v>
      </c>
      <c r="F403" s="58" t="s">
        <v>612</v>
      </c>
      <c r="G403" s="59">
        <v>0.15029999999999999</v>
      </c>
      <c r="H403" s="60">
        <v>0</v>
      </c>
      <c r="I403" s="61">
        <v>9.33</v>
      </c>
      <c r="J403" s="62">
        <v>0</v>
      </c>
      <c r="K403" s="41">
        <v>11.02180438645378</v>
      </c>
      <c r="L403" s="62">
        <v>11.02180438645378</v>
      </c>
      <c r="M403" s="41">
        <v>0</v>
      </c>
      <c r="N403" s="41">
        <v>1.656577199284003</v>
      </c>
      <c r="O403" s="41">
        <v>1.656577199284003</v>
      </c>
      <c r="P403" s="42">
        <v>3.0527156539498779E-6</v>
      </c>
    </row>
    <row r="404" spans="1:16" x14ac:dyDescent="0.25">
      <c r="A404" s="35" t="s">
        <v>522</v>
      </c>
      <c r="B404" s="36">
        <v>40547</v>
      </c>
      <c r="C404" s="36" t="s">
        <v>577</v>
      </c>
      <c r="D404" s="52" t="s">
        <v>189</v>
      </c>
      <c r="E404" s="39" t="s">
        <v>958</v>
      </c>
      <c r="F404" s="36" t="s">
        <v>925</v>
      </c>
      <c r="G404" s="40">
        <v>5.8999999999999997E-2</v>
      </c>
      <c r="H404" s="68">
        <v>0</v>
      </c>
      <c r="I404" s="69">
        <v>25.25</v>
      </c>
      <c r="J404" s="68">
        <v>0</v>
      </c>
      <c r="K404" s="41">
        <v>29.828570284882954</v>
      </c>
      <c r="L404" s="68">
        <v>29.828570284882954</v>
      </c>
      <c r="M404" s="41">
        <v>0</v>
      </c>
      <c r="N404" s="41">
        <v>1.7598856468080941</v>
      </c>
      <c r="O404" s="41">
        <v>1.7598856468080941</v>
      </c>
      <c r="P404" s="42">
        <v>3.2430909139005522E-6</v>
      </c>
    </row>
    <row r="405" spans="1:16" ht="24" x14ac:dyDescent="0.25">
      <c r="A405" s="35" t="s">
        <v>523</v>
      </c>
      <c r="B405" s="67">
        <v>11960</v>
      </c>
      <c r="C405" s="38" t="s">
        <v>577</v>
      </c>
      <c r="D405" s="52" t="s">
        <v>189</v>
      </c>
      <c r="E405" s="47" t="s">
        <v>959</v>
      </c>
      <c r="F405" s="38" t="s">
        <v>612</v>
      </c>
      <c r="G405" s="66">
        <v>10.941599999999999</v>
      </c>
      <c r="H405" s="49">
        <v>0</v>
      </c>
      <c r="I405" s="50">
        <v>0.13</v>
      </c>
      <c r="J405" s="60">
        <v>0</v>
      </c>
      <c r="K405" s="41">
        <v>0.15357283711028846</v>
      </c>
      <c r="L405" s="60">
        <v>0.15357283711028846</v>
      </c>
      <c r="M405" s="41">
        <v>0</v>
      </c>
      <c r="N405" s="41">
        <v>1.6803325545259322</v>
      </c>
      <c r="O405" s="41">
        <v>1.6803325545259322</v>
      </c>
      <c r="P405" s="42">
        <v>3.0964916668296404E-6</v>
      </c>
    </row>
    <row r="406" spans="1:16" ht="24" x14ac:dyDescent="0.25">
      <c r="A406" s="35" t="s">
        <v>524</v>
      </c>
      <c r="B406" s="56">
        <v>3517</v>
      </c>
      <c r="C406" s="46" t="s">
        <v>577</v>
      </c>
      <c r="D406" s="52" t="s">
        <v>189</v>
      </c>
      <c r="E406" s="47" t="s">
        <v>960</v>
      </c>
      <c r="F406" s="38" t="s">
        <v>612</v>
      </c>
      <c r="G406" s="59">
        <v>0.54710000000000003</v>
      </c>
      <c r="H406" s="49">
        <v>0</v>
      </c>
      <c r="I406" s="50">
        <v>2.15</v>
      </c>
      <c r="J406" s="62">
        <v>0</v>
      </c>
      <c r="K406" s="41">
        <v>2.5398584599009246</v>
      </c>
      <c r="L406" s="62">
        <v>2.5398584599009246</v>
      </c>
      <c r="M406" s="41">
        <v>0</v>
      </c>
      <c r="N406" s="41">
        <v>1.3895565634117959</v>
      </c>
      <c r="O406" s="41">
        <v>1.3895565634117959</v>
      </c>
      <c r="P406" s="42">
        <v>2.5606540250640936E-6</v>
      </c>
    </row>
    <row r="407" spans="1:16" x14ac:dyDescent="0.25">
      <c r="A407" s="35" t="s">
        <v>525</v>
      </c>
      <c r="B407" s="56">
        <v>3767</v>
      </c>
      <c r="C407" s="46" t="s">
        <v>577</v>
      </c>
      <c r="D407" s="52" t="s">
        <v>189</v>
      </c>
      <c r="E407" s="47" t="s">
        <v>961</v>
      </c>
      <c r="F407" s="38" t="s">
        <v>612</v>
      </c>
      <c r="G407" s="59">
        <v>0.76590000000000003</v>
      </c>
      <c r="H407" s="49">
        <v>0</v>
      </c>
      <c r="I407" s="50">
        <v>1.66</v>
      </c>
      <c r="J407" s="62">
        <v>0</v>
      </c>
      <c r="K407" s="41">
        <v>1.9610069969467603</v>
      </c>
      <c r="L407" s="62">
        <v>1.9610069969467603</v>
      </c>
      <c r="M407" s="41">
        <v>0</v>
      </c>
      <c r="N407" s="41">
        <v>1.5019352589615238</v>
      </c>
      <c r="O407" s="41">
        <v>1.5019352589615238</v>
      </c>
      <c r="P407" s="42">
        <v>2.7677438022404287E-6</v>
      </c>
    </row>
    <row r="408" spans="1:16" x14ac:dyDescent="0.25">
      <c r="A408" s="35" t="s">
        <v>526</v>
      </c>
      <c r="B408" s="56">
        <v>107</v>
      </c>
      <c r="C408" s="46" t="s">
        <v>577</v>
      </c>
      <c r="D408" s="52" t="s">
        <v>189</v>
      </c>
      <c r="E408" s="47" t="s">
        <v>962</v>
      </c>
      <c r="F408" s="38" t="s">
        <v>612</v>
      </c>
      <c r="G408" s="59">
        <v>1.3676999999999999</v>
      </c>
      <c r="H408" s="49">
        <v>0</v>
      </c>
      <c r="I408" s="50">
        <v>0.94</v>
      </c>
      <c r="J408" s="62">
        <v>0</v>
      </c>
      <c r="K408" s="41">
        <v>1.1104497452590087</v>
      </c>
      <c r="L408" s="62">
        <v>1.1104497452590087</v>
      </c>
      <c r="M408" s="41">
        <v>0</v>
      </c>
      <c r="N408" s="41">
        <v>1.5187621165907461</v>
      </c>
      <c r="O408" s="41">
        <v>1.5187621165907461</v>
      </c>
      <c r="P408" s="42">
        <v>2.7987520834806359E-6</v>
      </c>
    </row>
    <row r="409" spans="1:16" x14ac:dyDescent="0.25">
      <c r="A409" s="35" t="s">
        <v>527</v>
      </c>
      <c r="B409" s="56">
        <v>2557</v>
      </c>
      <c r="C409" s="46" t="s">
        <v>577</v>
      </c>
      <c r="D409" s="52" t="s">
        <v>189</v>
      </c>
      <c r="E409" s="47" t="s">
        <v>963</v>
      </c>
      <c r="F409" s="38" t="s">
        <v>612</v>
      </c>
      <c r="G409" s="59">
        <v>0.27350000000000002</v>
      </c>
      <c r="H409" s="49">
        <v>0</v>
      </c>
      <c r="I409" s="50">
        <v>4.58</v>
      </c>
      <c r="J409" s="62">
        <v>0</v>
      </c>
      <c r="K409" s="41">
        <v>5.4104891843470861</v>
      </c>
      <c r="L409" s="62">
        <v>5.4104891843470861</v>
      </c>
      <c r="M409" s="41">
        <v>0</v>
      </c>
      <c r="N409" s="41">
        <v>1.4797687919189282</v>
      </c>
      <c r="O409" s="41">
        <v>1.4797687919189282</v>
      </c>
      <c r="P409" s="42">
        <v>2.7268957687392175E-6</v>
      </c>
    </row>
    <row r="410" spans="1:16" ht="24" x14ac:dyDescent="0.25">
      <c r="A410" s="35" t="s">
        <v>528</v>
      </c>
      <c r="B410" s="56">
        <v>34557</v>
      </c>
      <c r="C410" s="46" t="s">
        <v>577</v>
      </c>
      <c r="D410" s="52" t="s">
        <v>189</v>
      </c>
      <c r="E410" s="47" t="s">
        <v>964</v>
      </c>
      <c r="F410" s="38" t="s">
        <v>619</v>
      </c>
      <c r="G410" s="59">
        <v>0.34470000000000001</v>
      </c>
      <c r="H410" s="49">
        <v>0</v>
      </c>
      <c r="I410" s="50">
        <v>3.1</v>
      </c>
      <c r="J410" s="62">
        <v>0</v>
      </c>
      <c r="K410" s="41">
        <v>3.6621215003222636</v>
      </c>
      <c r="L410" s="62">
        <v>3.6621215003222636</v>
      </c>
      <c r="M410" s="41">
        <v>0</v>
      </c>
      <c r="N410" s="41">
        <v>1.2623332811610843</v>
      </c>
      <c r="O410" s="41">
        <v>1.2623332811610843</v>
      </c>
      <c r="P410" s="42">
        <v>2.3262088658276314E-6</v>
      </c>
    </row>
    <row r="411" spans="1:16" x14ac:dyDescent="0.25">
      <c r="A411" s="35" t="s">
        <v>529</v>
      </c>
      <c r="B411" s="56">
        <v>11055</v>
      </c>
      <c r="C411" s="46" t="s">
        <v>577</v>
      </c>
      <c r="D411" s="52" t="s">
        <v>189</v>
      </c>
      <c r="E411" s="47" t="s">
        <v>965</v>
      </c>
      <c r="F411" s="38" t="s">
        <v>612</v>
      </c>
      <c r="G411" s="59">
        <v>16.2483</v>
      </c>
      <c r="H411" s="49">
        <v>0</v>
      </c>
      <c r="I411" s="50">
        <v>0.06</v>
      </c>
      <c r="J411" s="62">
        <v>0</v>
      </c>
      <c r="K411" s="41">
        <v>7.0879770973979295E-2</v>
      </c>
      <c r="L411" s="62">
        <v>7.0879770973979295E-2</v>
      </c>
      <c r="M411" s="41">
        <v>0</v>
      </c>
      <c r="N411" s="41">
        <v>1.1516757827165078</v>
      </c>
      <c r="O411" s="41">
        <v>1.1516757827165078</v>
      </c>
      <c r="P411" s="42">
        <v>2.1222908849000309E-6</v>
      </c>
    </row>
    <row r="412" spans="1:16" ht="24" x14ac:dyDescent="0.25">
      <c r="A412" s="35" t="s">
        <v>530</v>
      </c>
      <c r="B412" s="56">
        <v>11950</v>
      </c>
      <c r="C412" s="46" t="s">
        <v>577</v>
      </c>
      <c r="D412" s="52" t="s">
        <v>189</v>
      </c>
      <c r="E412" s="47" t="s">
        <v>966</v>
      </c>
      <c r="F412" s="38" t="s">
        <v>612</v>
      </c>
      <c r="G412" s="59">
        <v>2.7353999999999998</v>
      </c>
      <c r="H412" s="49">
        <v>0</v>
      </c>
      <c r="I412" s="50">
        <v>0.35</v>
      </c>
      <c r="J412" s="62">
        <v>0</v>
      </c>
      <c r="K412" s="41">
        <v>0.41346533068154584</v>
      </c>
      <c r="L412" s="62">
        <v>0.41346533068154584</v>
      </c>
      <c r="M412" s="41">
        <v>0</v>
      </c>
      <c r="N412" s="41">
        <v>1.1309930655463005</v>
      </c>
      <c r="O412" s="41">
        <v>1.1309930655463005</v>
      </c>
      <c r="P412" s="42">
        <v>2.0841770834430273E-6</v>
      </c>
    </row>
    <row r="413" spans="1:16" ht="24" x14ac:dyDescent="0.25">
      <c r="A413" s="35" t="s">
        <v>531</v>
      </c>
      <c r="B413" s="56">
        <v>38100</v>
      </c>
      <c r="C413" s="46" t="s">
        <v>577</v>
      </c>
      <c r="D413" s="52" t="s">
        <v>189</v>
      </c>
      <c r="E413" s="47" t="s">
        <v>967</v>
      </c>
      <c r="F413" s="38" t="s">
        <v>612</v>
      </c>
      <c r="G413" s="59">
        <v>0.27350000000000002</v>
      </c>
      <c r="H413" s="49">
        <v>0</v>
      </c>
      <c r="I413" s="50">
        <v>2.88</v>
      </c>
      <c r="J413" s="62">
        <v>0</v>
      </c>
      <c r="K413" s="41">
        <v>3.4022290067510057</v>
      </c>
      <c r="L413" s="62">
        <v>3.4022290067510057</v>
      </c>
      <c r="M413" s="41">
        <v>0</v>
      </c>
      <c r="N413" s="41">
        <v>0.93050963334640013</v>
      </c>
      <c r="O413" s="41">
        <v>0.93050963334640013</v>
      </c>
      <c r="P413" s="42">
        <v>1.7147292170237873E-6</v>
      </c>
    </row>
    <row r="414" spans="1:16" x14ac:dyDescent="0.25">
      <c r="A414" s="35" t="s">
        <v>532</v>
      </c>
      <c r="B414" s="56">
        <v>11002</v>
      </c>
      <c r="C414" s="46" t="s">
        <v>577</v>
      </c>
      <c r="D414" s="52" t="s">
        <v>189</v>
      </c>
      <c r="E414" s="47" t="s">
        <v>968</v>
      </c>
      <c r="F414" s="38" t="s">
        <v>661</v>
      </c>
      <c r="G414" s="59">
        <v>1.9699999999999999E-2</v>
      </c>
      <c r="H414" s="49">
        <v>0</v>
      </c>
      <c r="I414" s="50">
        <v>33.61</v>
      </c>
      <c r="J414" s="62">
        <v>0</v>
      </c>
      <c r="K414" s="41">
        <v>39.704485040590733</v>
      </c>
      <c r="L414" s="62">
        <v>39.704485040590733</v>
      </c>
      <c r="M414" s="41">
        <v>0</v>
      </c>
      <c r="N414" s="41">
        <v>0.78217835529963742</v>
      </c>
      <c r="O414" s="41">
        <v>0.78217835529963742</v>
      </c>
      <c r="P414" s="42">
        <v>1.4413865592475864E-6</v>
      </c>
    </row>
    <row r="415" spans="1:16" x14ac:dyDescent="0.25">
      <c r="A415" s="35" t="s">
        <v>533</v>
      </c>
      <c r="B415" s="56">
        <v>65</v>
      </c>
      <c r="C415" s="46" t="s">
        <v>577</v>
      </c>
      <c r="D415" s="52" t="s">
        <v>189</v>
      </c>
      <c r="E415" s="47" t="s">
        <v>969</v>
      </c>
      <c r="F415" s="38" t="s">
        <v>612</v>
      </c>
      <c r="G415" s="59">
        <v>0.71360000000000001</v>
      </c>
      <c r="H415" s="49">
        <v>0</v>
      </c>
      <c r="I415" s="50">
        <v>1.04</v>
      </c>
      <c r="J415" s="62">
        <v>0</v>
      </c>
      <c r="K415" s="41">
        <v>1.2285826968823077</v>
      </c>
      <c r="L415" s="62">
        <v>1.2285826968823077</v>
      </c>
      <c r="M415" s="41">
        <v>0</v>
      </c>
      <c r="N415" s="41">
        <v>0.87671661249521482</v>
      </c>
      <c r="O415" s="41">
        <v>0.87671661249521482</v>
      </c>
      <c r="P415" s="42">
        <v>1.6156002438031962E-6</v>
      </c>
    </row>
    <row r="416" spans="1:16" ht="24" x14ac:dyDescent="0.25">
      <c r="A416" s="35" t="s">
        <v>534</v>
      </c>
      <c r="B416" s="56">
        <v>39443</v>
      </c>
      <c r="C416" s="46" t="s">
        <v>577</v>
      </c>
      <c r="D416" s="52" t="s">
        <v>189</v>
      </c>
      <c r="E416" s="47" t="s">
        <v>970</v>
      </c>
      <c r="F416" s="38" t="s">
        <v>612</v>
      </c>
      <c r="G416" s="59">
        <v>2.8717999999999999</v>
      </c>
      <c r="H416" s="49">
        <v>0</v>
      </c>
      <c r="I416" s="50">
        <v>0.22</v>
      </c>
      <c r="J416" s="62">
        <v>0</v>
      </c>
      <c r="K416" s="41">
        <v>0.25989249357125743</v>
      </c>
      <c r="L416" s="62">
        <v>0.25989249357125743</v>
      </c>
      <c r="M416" s="41">
        <v>0</v>
      </c>
      <c r="N416" s="41">
        <v>0.74635926303793709</v>
      </c>
      <c r="O416" s="41">
        <v>0.74635926303793709</v>
      </c>
      <c r="P416" s="42">
        <v>1.3753796724542464E-6</v>
      </c>
    </row>
    <row r="417" spans="1:16" x14ac:dyDescent="0.25">
      <c r="A417" s="35" t="s">
        <v>535</v>
      </c>
      <c r="B417" s="56">
        <v>3529</v>
      </c>
      <c r="C417" s="46" t="s">
        <v>577</v>
      </c>
      <c r="D417" s="52" t="s">
        <v>189</v>
      </c>
      <c r="E417" s="47" t="s">
        <v>971</v>
      </c>
      <c r="F417" s="38" t="s">
        <v>612</v>
      </c>
      <c r="G417" s="59">
        <v>0.79749999999999999</v>
      </c>
      <c r="H417" s="49">
        <v>0</v>
      </c>
      <c r="I417" s="50">
        <v>0.85</v>
      </c>
      <c r="J417" s="62">
        <v>0</v>
      </c>
      <c r="K417" s="41">
        <v>1.00413008879804</v>
      </c>
      <c r="L417" s="62">
        <v>1.00413008879804</v>
      </c>
      <c r="M417" s="41">
        <v>0</v>
      </c>
      <c r="N417" s="41">
        <v>0.80079374581643692</v>
      </c>
      <c r="O417" s="41">
        <v>0.80079374581643692</v>
      </c>
      <c r="P417" s="42">
        <v>1.4756907221079625E-6</v>
      </c>
    </row>
    <row r="418" spans="1:16" x14ac:dyDescent="0.25">
      <c r="A418" s="35" t="s">
        <v>536</v>
      </c>
      <c r="B418" s="56">
        <v>38383</v>
      </c>
      <c r="C418" s="46" t="s">
        <v>577</v>
      </c>
      <c r="D418" s="52" t="s">
        <v>189</v>
      </c>
      <c r="E418" s="47" t="s">
        <v>972</v>
      </c>
      <c r="F418" s="38" t="s">
        <v>612</v>
      </c>
      <c r="G418" s="59">
        <v>0.30009999999999998</v>
      </c>
      <c r="H418" s="49">
        <v>0</v>
      </c>
      <c r="I418" s="50">
        <v>1.99</v>
      </c>
      <c r="J418" s="62">
        <v>0</v>
      </c>
      <c r="K418" s="41">
        <v>2.3508457373036467</v>
      </c>
      <c r="L418" s="62">
        <v>2.3508457373036467</v>
      </c>
      <c r="M418" s="41">
        <v>0</v>
      </c>
      <c r="N418" s="41">
        <v>0.70548880576482431</v>
      </c>
      <c r="O418" s="41">
        <v>0.70548880576482431</v>
      </c>
      <c r="P418" s="42">
        <v>1.3000642058670891E-6</v>
      </c>
    </row>
    <row r="419" spans="1:16" x14ac:dyDescent="0.25">
      <c r="A419" s="35" t="s">
        <v>537</v>
      </c>
      <c r="B419" s="56">
        <v>5073</v>
      </c>
      <c r="C419" s="46" t="s">
        <v>577</v>
      </c>
      <c r="D419" s="52" t="s">
        <v>189</v>
      </c>
      <c r="E419" s="47" t="s">
        <v>973</v>
      </c>
      <c r="F419" s="38" t="s">
        <v>661</v>
      </c>
      <c r="G419" s="59">
        <v>2.9700000000000001E-2</v>
      </c>
      <c r="H419" s="49">
        <v>0</v>
      </c>
      <c r="I419" s="50">
        <v>20.74</v>
      </c>
      <c r="J419" s="62">
        <v>0</v>
      </c>
      <c r="K419" s="41">
        <v>24.500774166672173</v>
      </c>
      <c r="L419" s="62">
        <v>24.500774166672173</v>
      </c>
      <c r="M419" s="41">
        <v>0</v>
      </c>
      <c r="N419" s="41">
        <v>0.72767299275016351</v>
      </c>
      <c r="O419" s="41">
        <v>0.72767299275016351</v>
      </c>
      <c r="P419" s="42">
        <v>1.3409448934134144E-6</v>
      </c>
    </row>
    <row r="420" spans="1:16" ht="24" x14ac:dyDescent="0.25">
      <c r="A420" s="35" t="s">
        <v>538</v>
      </c>
      <c r="B420" s="56">
        <v>44073</v>
      </c>
      <c r="C420" s="46" t="s">
        <v>577</v>
      </c>
      <c r="D420" s="52" t="s">
        <v>189</v>
      </c>
      <c r="E420" s="47" t="s">
        <v>974</v>
      </c>
      <c r="F420" s="38" t="s">
        <v>619</v>
      </c>
      <c r="G420" s="59">
        <v>0.8206</v>
      </c>
      <c r="H420" s="49">
        <v>0</v>
      </c>
      <c r="I420" s="50">
        <v>0.67</v>
      </c>
      <c r="J420" s="62">
        <v>0</v>
      </c>
      <c r="K420" s="41">
        <v>0.79149077587610217</v>
      </c>
      <c r="L420" s="62">
        <v>0.79149077587610217</v>
      </c>
      <c r="M420" s="41">
        <v>0</v>
      </c>
      <c r="N420" s="41">
        <v>0.64949733068392945</v>
      </c>
      <c r="O420" s="41">
        <v>0.64949733068392945</v>
      </c>
      <c r="P420" s="42">
        <v>1.1968839541160274E-6</v>
      </c>
    </row>
    <row r="421" spans="1:16" ht="24" x14ac:dyDescent="0.25">
      <c r="A421" s="35" t="s">
        <v>539</v>
      </c>
      <c r="B421" s="56">
        <v>39014</v>
      </c>
      <c r="C421" s="46" t="s">
        <v>577</v>
      </c>
      <c r="D421" s="52" t="s">
        <v>189</v>
      </c>
      <c r="E421" s="47" t="s">
        <v>975</v>
      </c>
      <c r="F421" s="38" t="s">
        <v>661</v>
      </c>
      <c r="G421" s="59">
        <v>5.0599999999999999E-2</v>
      </c>
      <c r="H421" s="49">
        <v>0</v>
      </c>
      <c r="I421" s="50">
        <v>10.68</v>
      </c>
      <c r="J421" s="62">
        <v>0</v>
      </c>
      <c r="K421" s="41">
        <v>12.616599233368314</v>
      </c>
      <c r="L421" s="62">
        <v>12.616599233368314</v>
      </c>
      <c r="M421" s="41">
        <v>0</v>
      </c>
      <c r="N421" s="41">
        <v>0.63839992120843669</v>
      </c>
      <c r="O421" s="41">
        <v>0.63839992120843669</v>
      </c>
      <c r="P421" s="42">
        <v>1.1764338141293302E-6</v>
      </c>
    </row>
    <row r="422" spans="1:16" x14ac:dyDescent="0.25">
      <c r="A422" s="35" t="s">
        <v>540</v>
      </c>
      <c r="B422" s="56">
        <v>39026</v>
      </c>
      <c r="C422" s="46" t="s">
        <v>577</v>
      </c>
      <c r="D422" s="52" t="s">
        <v>189</v>
      </c>
      <c r="E422" s="47" t="s">
        <v>976</v>
      </c>
      <c r="F422" s="38" t="s">
        <v>661</v>
      </c>
      <c r="G422" s="59">
        <v>2.63E-2</v>
      </c>
      <c r="H422" s="49">
        <v>0</v>
      </c>
      <c r="I422" s="50">
        <v>22.88</v>
      </c>
      <c r="J422" s="62">
        <v>0</v>
      </c>
      <c r="K422" s="41">
        <v>27.028819331410769</v>
      </c>
      <c r="L422" s="62">
        <v>27.028819331410769</v>
      </c>
      <c r="M422" s="41">
        <v>0</v>
      </c>
      <c r="N422" s="41">
        <v>0.71085794841610328</v>
      </c>
      <c r="O422" s="41">
        <v>0.71085794841610328</v>
      </c>
      <c r="P422" s="42">
        <v>1.3099583815366162E-6</v>
      </c>
    </row>
    <row r="423" spans="1:16" x14ac:dyDescent="0.25">
      <c r="A423" s="35" t="s">
        <v>541</v>
      </c>
      <c r="B423" s="56">
        <v>7139</v>
      </c>
      <c r="C423" s="46" t="s">
        <v>577</v>
      </c>
      <c r="D423" s="52" t="s">
        <v>189</v>
      </c>
      <c r="E423" s="47" t="s">
        <v>977</v>
      </c>
      <c r="F423" s="38" t="s">
        <v>612</v>
      </c>
      <c r="G423" s="59">
        <v>0.3342</v>
      </c>
      <c r="H423" s="49">
        <v>0</v>
      </c>
      <c r="I423" s="50">
        <v>1.4</v>
      </c>
      <c r="J423" s="62">
        <v>0</v>
      </c>
      <c r="K423" s="41">
        <v>1.6538613227261834</v>
      </c>
      <c r="L423" s="62">
        <v>1.6538613227261834</v>
      </c>
      <c r="M423" s="41">
        <v>0</v>
      </c>
      <c r="N423" s="41">
        <v>0.55272045405509052</v>
      </c>
      <c r="O423" s="41">
        <v>0.55272045405509052</v>
      </c>
      <c r="P423" s="42">
        <v>1.0185449751943549E-6</v>
      </c>
    </row>
    <row r="424" spans="1:16" x14ac:dyDescent="0.25">
      <c r="A424" s="35" t="s">
        <v>542</v>
      </c>
      <c r="B424" s="56">
        <v>44330</v>
      </c>
      <c r="C424" s="46" t="s">
        <v>577</v>
      </c>
      <c r="D424" s="52" t="s">
        <v>189</v>
      </c>
      <c r="E424" s="47" t="s">
        <v>978</v>
      </c>
      <c r="F424" s="38" t="s">
        <v>663</v>
      </c>
      <c r="G424" s="59">
        <v>4.5699999999999998E-2</v>
      </c>
      <c r="H424" s="49">
        <v>0</v>
      </c>
      <c r="I424" s="50">
        <v>9.01</v>
      </c>
      <c r="J424" s="62">
        <v>0</v>
      </c>
      <c r="K424" s="41">
        <v>10.643778941259223</v>
      </c>
      <c r="L424" s="62">
        <v>10.643778941259223</v>
      </c>
      <c r="M424" s="41">
        <v>0</v>
      </c>
      <c r="N424" s="41">
        <v>0.48642069761554646</v>
      </c>
      <c r="O424" s="41">
        <v>0.48642069761554646</v>
      </c>
      <c r="P424" s="42">
        <v>8.9636877693233735E-7</v>
      </c>
    </row>
    <row r="425" spans="1:16" x14ac:dyDescent="0.25">
      <c r="A425" s="35" t="s">
        <v>543</v>
      </c>
      <c r="B425" s="56">
        <v>7136</v>
      </c>
      <c r="C425" s="46" t="s">
        <v>577</v>
      </c>
      <c r="D425" s="52" t="s">
        <v>189</v>
      </c>
      <c r="E425" s="47" t="s">
        <v>979</v>
      </c>
      <c r="F425" s="38" t="s">
        <v>612</v>
      </c>
      <c r="G425" s="59">
        <v>5.8400000000000001E-2</v>
      </c>
      <c r="H425" s="49">
        <v>0</v>
      </c>
      <c r="I425" s="50">
        <v>7.77</v>
      </c>
      <c r="J425" s="62">
        <v>0</v>
      </c>
      <c r="K425" s="41">
        <v>9.178930341130318</v>
      </c>
      <c r="L425" s="62">
        <v>9.178930341130318</v>
      </c>
      <c r="M425" s="41">
        <v>0</v>
      </c>
      <c r="N425" s="41">
        <v>0.53604953192201055</v>
      </c>
      <c r="O425" s="41">
        <v>0.53604953192201055</v>
      </c>
      <c r="P425" s="42">
        <v>9.8782404955114992E-7</v>
      </c>
    </row>
    <row r="426" spans="1:16" ht="24" x14ac:dyDescent="0.25">
      <c r="A426" s="35" t="s">
        <v>544</v>
      </c>
      <c r="B426" s="56">
        <v>411</v>
      </c>
      <c r="C426" s="46" t="s">
        <v>577</v>
      </c>
      <c r="D426" s="52" t="s">
        <v>189</v>
      </c>
      <c r="E426" s="47" t="s">
        <v>980</v>
      </c>
      <c r="F426" s="38" t="s">
        <v>612</v>
      </c>
      <c r="G426" s="59">
        <v>1.4681</v>
      </c>
      <c r="H426" s="49">
        <v>0</v>
      </c>
      <c r="I426" s="50">
        <v>0.26</v>
      </c>
      <c r="J426" s="62">
        <v>0</v>
      </c>
      <c r="K426" s="41">
        <v>0.30714567422057693</v>
      </c>
      <c r="L426" s="62">
        <v>0.30714567422057693</v>
      </c>
      <c r="M426" s="41">
        <v>0</v>
      </c>
      <c r="N426" s="41">
        <v>0.45092056432322897</v>
      </c>
      <c r="O426" s="41">
        <v>0.45092056432322897</v>
      </c>
      <c r="P426" s="42">
        <v>8.3094966295104828E-7</v>
      </c>
    </row>
    <row r="427" spans="1:16" x14ac:dyDescent="0.25">
      <c r="A427" s="35" t="s">
        <v>545</v>
      </c>
      <c r="B427" s="56">
        <v>44329</v>
      </c>
      <c r="C427" s="46" t="s">
        <v>577</v>
      </c>
      <c r="D427" s="52" t="s">
        <v>189</v>
      </c>
      <c r="E427" s="47" t="s">
        <v>981</v>
      </c>
      <c r="F427" s="38" t="s">
        <v>663</v>
      </c>
      <c r="G427" s="59">
        <v>2.9000000000000001E-2</v>
      </c>
      <c r="H427" s="49">
        <v>0</v>
      </c>
      <c r="I427" s="50">
        <v>11.81</v>
      </c>
      <c r="J427" s="62">
        <v>0</v>
      </c>
      <c r="K427" s="41">
        <v>13.951501586711592</v>
      </c>
      <c r="L427" s="62">
        <v>13.951501586711592</v>
      </c>
      <c r="M427" s="41">
        <v>0</v>
      </c>
      <c r="N427" s="41">
        <v>0.40459354601463615</v>
      </c>
      <c r="O427" s="41">
        <v>0.40459354601463615</v>
      </c>
      <c r="P427" s="42">
        <v>7.4557892740513523E-7</v>
      </c>
    </row>
    <row r="428" spans="1:16" ht="24" x14ac:dyDescent="0.25">
      <c r="A428" s="35" t="s">
        <v>546</v>
      </c>
      <c r="B428" s="56">
        <v>14618</v>
      </c>
      <c r="C428" s="46" t="s">
        <v>577</v>
      </c>
      <c r="D428" s="52" t="s">
        <v>189</v>
      </c>
      <c r="E428" s="47" t="s">
        <v>982</v>
      </c>
      <c r="F428" s="38" t="s">
        <v>612</v>
      </c>
      <c r="G428" s="59">
        <v>2.9999999999999997E-4</v>
      </c>
      <c r="H428" s="49">
        <v>0</v>
      </c>
      <c r="I428" s="50">
        <v>1203.6300000000001</v>
      </c>
      <c r="J428" s="62">
        <v>0</v>
      </c>
      <c r="K428" s="41">
        <v>1421.8836456235117</v>
      </c>
      <c r="L428" s="62">
        <v>1421.8836456235117</v>
      </c>
      <c r="M428" s="41">
        <v>0</v>
      </c>
      <c r="N428" s="41">
        <v>0.42656509368705348</v>
      </c>
      <c r="O428" s="41">
        <v>0.42656509368705348</v>
      </c>
      <c r="P428" s="42">
        <v>7.8606776641009338E-7</v>
      </c>
    </row>
    <row r="429" spans="1:16" ht="24" x14ac:dyDescent="0.25">
      <c r="A429" s="35" t="s">
        <v>547</v>
      </c>
      <c r="B429" s="56">
        <v>2692</v>
      </c>
      <c r="C429" s="46" t="s">
        <v>577</v>
      </c>
      <c r="D429" s="52" t="s">
        <v>189</v>
      </c>
      <c r="E429" s="47" t="s">
        <v>983</v>
      </c>
      <c r="F429" s="38" t="s">
        <v>663</v>
      </c>
      <c r="G429" s="59">
        <v>4.3700000000000003E-2</v>
      </c>
      <c r="H429" s="49">
        <v>0</v>
      </c>
      <c r="I429" s="50">
        <v>6.71</v>
      </c>
      <c r="J429" s="62">
        <v>0</v>
      </c>
      <c r="K429" s="41">
        <v>7.9267210539233508</v>
      </c>
      <c r="L429" s="62">
        <v>7.9267210539233508</v>
      </c>
      <c r="M429" s="41">
        <v>0</v>
      </c>
      <c r="N429" s="41">
        <v>0.34639771005645043</v>
      </c>
      <c r="O429" s="41">
        <v>0.34639771005645043</v>
      </c>
      <c r="P429" s="42">
        <v>6.3833651244189781E-7</v>
      </c>
    </row>
    <row r="430" spans="1:16" x14ac:dyDescent="0.25">
      <c r="A430" s="35" t="s">
        <v>548</v>
      </c>
      <c r="B430" s="56">
        <v>5075</v>
      </c>
      <c r="C430" s="46" t="s">
        <v>577</v>
      </c>
      <c r="D430" s="52" t="s">
        <v>189</v>
      </c>
      <c r="E430" s="47" t="s">
        <v>984</v>
      </c>
      <c r="F430" s="38" t="s">
        <v>661</v>
      </c>
      <c r="G430" s="59">
        <v>1.3100000000000001E-2</v>
      </c>
      <c r="H430" s="49">
        <v>0</v>
      </c>
      <c r="I430" s="50">
        <v>20.34</v>
      </c>
      <c r="J430" s="62">
        <v>0</v>
      </c>
      <c r="K430" s="41">
        <v>24.028242360178979</v>
      </c>
      <c r="L430" s="62">
        <v>24.028242360178979</v>
      </c>
      <c r="M430" s="41">
        <v>0</v>
      </c>
      <c r="N430" s="41">
        <v>0.31476997491834463</v>
      </c>
      <c r="O430" s="41">
        <v>0.31476997491834463</v>
      </c>
      <c r="P430" s="42">
        <v>5.8005339578617743E-7</v>
      </c>
    </row>
    <row r="431" spans="1:16" x14ac:dyDescent="0.25">
      <c r="A431" s="35" t="s">
        <v>549</v>
      </c>
      <c r="B431" s="56">
        <v>20250</v>
      </c>
      <c r="C431" s="46" t="s">
        <v>577</v>
      </c>
      <c r="D431" s="52" t="s">
        <v>189</v>
      </c>
      <c r="E431" s="47" t="s">
        <v>985</v>
      </c>
      <c r="F431" s="38" t="s">
        <v>661</v>
      </c>
      <c r="G431" s="59">
        <v>1.49E-2</v>
      </c>
      <c r="H431" s="49">
        <v>0</v>
      </c>
      <c r="I431" s="50">
        <v>15</v>
      </c>
      <c r="J431" s="62">
        <v>0</v>
      </c>
      <c r="K431" s="41">
        <v>17.719942743494823</v>
      </c>
      <c r="L431" s="62">
        <v>17.719942743494823</v>
      </c>
      <c r="M431" s="41">
        <v>0</v>
      </c>
      <c r="N431" s="41">
        <v>0.26402714687807288</v>
      </c>
      <c r="O431" s="41">
        <v>0.26402714687807288</v>
      </c>
      <c r="P431" s="42">
        <v>4.8654527219786777E-7</v>
      </c>
    </row>
    <row r="432" spans="1:16" ht="24" x14ac:dyDescent="0.25">
      <c r="A432" s="35" t="s">
        <v>550</v>
      </c>
      <c r="B432" s="56">
        <v>7137</v>
      </c>
      <c r="C432" s="46" t="s">
        <v>577</v>
      </c>
      <c r="D432" s="52" t="s">
        <v>189</v>
      </c>
      <c r="E432" s="47" t="s">
        <v>986</v>
      </c>
      <c r="F432" s="38" t="s">
        <v>612</v>
      </c>
      <c r="G432" s="59">
        <v>1.84E-2</v>
      </c>
      <c r="H432" s="49">
        <v>0</v>
      </c>
      <c r="I432" s="50">
        <v>11.64</v>
      </c>
      <c r="J432" s="62">
        <v>0</v>
      </c>
      <c r="K432" s="41">
        <v>13.750675568951984</v>
      </c>
      <c r="L432" s="62">
        <v>13.750675568951984</v>
      </c>
      <c r="M432" s="41">
        <v>0</v>
      </c>
      <c r="N432" s="41">
        <v>0.25301243046871646</v>
      </c>
      <c r="O432" s="41">
        <v>0.25301243046871646</v>
      </c>
      <c r="P432" s="42">
        <v>4.6624751775503583E-7</v>
      </c>
    </row>
    <row r="433" spans="1:16" x14ac:dyDescent="0.25">
      <c r="A433" s="35" t="s">
        <v>551</v>
      </c>
      <c r="B433" s="56">
        <v>3869</v>
      </c>
      <c r="C433" s="46" t="s">
        <v>577</v>
      </c>
      <c r="D433" s="52" t="s">
        <v>189</v>
      </c>
      <c r="E433" s="47" t="s">
        <v>987</v>
      </c>
      <c r="F433" s="38" t="s">
        <v>612</v>
      </c>
      <c r="G433" s="59">
        <v>5.04E-2</v>
      </c>
      <c r="H433" s="49">
        <v>0</v>
      </c>
      <c r="I433" s="50">
        <v>3.61</v>
      </c>
      <c r="J433" s="62">
        <v>0</v>
      </c>
      <c r="K433" s="41">
        <v>4.2645995536010872</v>
      </c>
      <c r="L433" s="62">
        <v>4.2645995536010872</v>
      </c>
      <c r="M433" s="41">
        <v>0</v>
      </c>
      <c r="N433" s="41">
        <v>0.21493581750149479</v>
      </c>
      <c r="O433" s="41">
        <v>0.21493581750149479</v>
      </c>
      <c r="P433" s="42">
        <v>3.9608050561417826E-7</v>
      </c>
    </row>
    <row r="434" spans="1:16" x14ac:dyDescent="0.25">
      <c r="A434" s="35" t="s">
        <v>552</v>
      </c>
      <c r="B434" s="56">
        <v>4229</v>
      </c>
      <c r="C434" s="46" t="s">
        <v>577</v>
      </c>
      <c r="D434" s="52" t="s">
        <v>189</v>
      </c>
      <c r="E434" s="47" t="s">
        <v>988</v>
      </c>
      <c r="F434" s="38" t="s">
        <v>661</v>
      </c>
      <c r="G434" s="59">
        <v>5.0000000000000001E-3</v>
      </c>
      <c r="H434" s="49">
        <v>0</v>
      </c>
      <c r="I434" s="50">
        <v>30.42</v>
      </c>
      <c r="J434" s="62">
        <v>0</v>
      </c>
      <c r="K434" s="41">
        <v>35.9360438838075</v>
      </c>
      <c r="L434" s="62">
        <v>35.9360438838075</v>
      </c>
      <c r="M434" s="41">
        <v>0</v>
      </c>
      <c r="N434" s="41">
        <v>0.1796802194190375</v>
      </c>
      <c r="O434" s="41">
        <v>0.1796802194190375</v>
      </c>
      <c r="P434" s="42">
        <v>3.3111201745546165E-7</v>
      </c>
    </row>
    <row r="435" spans="1:16" x14ac:dyDescent="0.25">
      <c r="A435" s="35" t="s">
        <v>553</v>
      </c>
      <c r="B435" s="56">
        <v>37395</v>
      </c>
      <c r="C435" s="46" t="s">
        <v>577</v>
      </c>
      <c r="D435" s="52" t="s">
        <v>189</v>
      </c>
      <c r="E435" s="47" t="s">
        <v>989</v>
      </c>
      <c r="F435" s="38" t="s">
        <v>925</v>
      </c>
      <c r="G435" s="59">
        <v>4.1000000000000003E-3</v>
      </c>
      <c r="H435" s="49">
        <v>0</v>
      </c>
      <c r="I435" s="50">
        <v>40.33</v>
      </c>
      <c r="J435" s="62">
        <v>0</v>
      </c>
      <c r="K435" s="41">
        <v>47.643019389676411</v>
      </c>
      <c r="L435" s="62">
        <v>47.643019389676411</v>
      </c>
      <c r="M435" s="41">
        <v>0</v>
      </c>
      <c r="N435" s="41">
        <v>0.1953363794976733</v>
      </c>
      <c r="O435" s="41">
        <v>0.1953363794976733</v>
      </c>
      <c r="P435" s="42">
        <v>3.5996295478180773E-7</v>
      </c>
    </row>
    <row r="436" spans="1:16" x14ac:dyDescent="0.25">
      <c r="A436" s="35" t="s">
        <v>554</v>
      </c>
      <c r="B436" s="56">
        <v>5066</v>
      </c>
      <c r="C436" s="46" t="s">
        <v>577</v>
      </c>
      <c r="D436" s="52" t="s">
        <v>189</v>
      </c>
      <c r="E436" s="47" t="s">
        <v>990</v>
      </c>
      <c r="F436" s="38" t="s">
        <v>661</v>
      </c>
      <c r="G436" s="59">
        <v>6.0000000000000001E-3</v>
      </c>
      <c r="H436" s="49">
        <v>0</v>
      </c>
      <c r="I436" s="50">
        <v>26.81</v>
      </c>
      <c r="J436" s="62">
        <v>0</v>
      </c>
      <c r="K436" s="41">
        <v>31.671444330206413</v>
      </c>
      <c r="L436" s="62">
        <v>31.671444330206413</v>
      </c>
      <c r="M436" s="41">
        <v>0</v>
      </c>
      <c r="N436" s="41">
        <v>0.19002866598123849</v>
      </c>
      <c r="O436" s="41">
        <v>0.19002866598123849</v>
      </c>
      <c r="P436" s="42">
        <v>3.5018197980200897E-7</v>
      </c>
    </row>
    <row r="437" spans="1:16" x14ac:dyDescent="0.25">
      <c r="A437" s="35" t="s">
        <v>555</v>
      </c>
      <c r="B437" s="56">
        <v>3904</v>
      </c>
      <c r="C437" s="46" t="s">
        <v>577</v>
      </c>
      <c r="D437" s="52" t="s">
        <v>189</v>
      </c>
      <c r="E437" s="47" t="s">
        <v>991</v>
      </c>
      <c r="F437" s="38" t="s">
        <v>612</v>
      </c>
      <c r="G437" s="59">
        <v>0.11409999999999999</v>
      </c>
      <c r="H437" s="49">
        <v>0</v>
      </c>
      <c r="I437" s="50">
        <v>0.95</v>
      </c>
      <c r="J437" s="62">
        <v>0</v>
      </c>
      <c r="K437" s="41">
        <v>1.1222630404213387</v>
      </c>
      <c r="L437" s="62">
        <v>1.1222630404213387</v>
      </c>
      <c r="M437" s="41">
        <v>0</v>
      </c>
      <c r="N437" s="41">
        <v>0.12805021291207475</v>
      </c>
      <c r="O437" s="41">
        <v>0.12805021291207475</v>
      </c>
      <c r="P437" s="42">
        <v>2.3596901467511351E-7</v>
      </c>
    </row>
    <row r="438" spans="1:16" ht="24" x14ac:dyDescent="0.25">
      <c r="A438" s="35" t="s">
        <v>556</v>
      </c>
      <c r="B438" s="56">
        <v>4350</v>
      </c>
      <c r="C438" s="46" t="s">
        <v>577</v>
      </c>
      <c r="D438" s="52" t="s">
        <v>189</v>
      </c>
      <c r="E438" s="47" t="s">
        <v>992</v>
      </c>
      <c r="F438" s="38" t="s">
        <v>612</v>
      </c>
      <c r="G438" s="59">
        <v>0.16739999999999999</v>
      </c>
      <c r="H438" s="49">
        <v>0</v>
      </c>
      <c r="I438" s="50">
        <v>0.59</v>
      </c>
      <c r="J438" s="62">
        <v>0</v>
      </c>
      <c r="K438" s="41">
        <v>0.69698441457746296</v>
      </c>
      <c r="L438" s="62">
        <v>0.69698441457746296</v>
      </c>
      <c r="M438" s="41">
        <v>0</v>
      </c>
      <c r="N438" s="41">
        <v>0.1166751910002673</v>
      </c>
      <c r="O438" s="41">
        <v>0.1166751910002673</v>
      </c>
      <c r="P438" s="42">
        <v>2.1500729464829797E-7</v>
      </c>
    </row>
    <row r="439" spans="1:16" ht="24" x14ac:dyDescent="0.25">
      <c r="A439" s="35" t="s">
        <v>557</v>
      </c>
      <c r="B439" s="56">
        <v>14153</v>
      </c>
      <c r="C439" s="46" t="s">
        <v>577</v>
      </c>
      <c r="D439" s="52" t="s">
        <v>189</v>
      </c>
      <c r="E439" s="47" t="s">
        <v>993</v>
      </c>
      <c r="F439" s="38" t="s">
        <v>612</v>
      </c>
      <c r="G439" s="59">
        <v>1.1000000000000001E-3</v>
      </c>
      <c r="H439" s="49">
        <v>0</v>
      </c>
      <c r="I439" s="50">
        <v>55.49</v>
      </c>
      <c r="J439" s="62">
        <v>0</v>
      </c>
      <c r="K439" s="41">
        <v>65.55197485576852</v>
      </c>
      <c r="L439" s="62">
        <v>65.55197485576852</v>
      </c>
      <c r="M439" s="41">
        <v>0</v>
      </c>
      <c r="N439" s="41">
        <v>7.210717234134538E-2</v>
      </c>
      <c r="O439" s="41">
        <v>7.210717234134538E-2</v>
      </c>
      <c r="P439" s="42">
        <v>1.3287801731402978E-7</v>
      </c>
    </row>
    <row r="440" spans="1:16" x14ac:dyDescent="0.25">
      <c r="A440" s="35" t="s">
        <v>558</v>
      </c>
      <c r="B440" s="56">
        <v>7129</v>
      </c>
      <c r="C440" s="46" t="s">
        <v>577</v>
      </c>
      <c r="D440" s="52" t="s">
        <v>189</v>
      </c>
      <c r="E440" s="47" t="s">
        <v>994</v>
      </c>
      <c r="F440" s="38" t="s">
        <v>612</v>
      </c>
      <c r="G440" s="59">
        <v>3.3999999999999998E-3</v>
      </c>
      <c r="H440" s="49">
        <v>0</v>
      </c>
      <c r="I440" s="50">
        <v>11.84</v>
      </c>
      <c r="J440" s="62">
        <v>0</v>
      </c>
      <c r="K440" s="41">
        <v>13.986941472198581</v>
      </c>
      <c r="L440" s="62">
        <v>13.986941472198581</v>
      </c>
      <c r="M440" s="41">
        <v>0</v>
      </c>
      <c r="N440" s="41">
        <v>4.7555601005475172E-2</v>
      </c>
      <c r="O440" s="41">
        <v>4.7555601005475172E-2</v>
      </c>
      <c r="P440" s="42">
        <v>8.7634749340480371E-8</v>
      </c>
    </row>
    <row r="441" spans="1:16" x14ac:dyDescent="0.25">
      <c r="A441" s="35" t="s">
        <v>559</v>
      </c>
      <c r="B441" s="56">
        <v>9835</v>
      </c>
      <c r="C441" s="46" t="s">
        <v>577</v>
      </c>
      <c r="D441" s="52" t="s">
        <v>189</v>
      </c>
      <c r="E441" s="47" t="s">
        <v>995</v>
      </c>
      <c r="F441" s="38" t="s">
        <v>619</v>
      </c>
      <c r="G441" s="59">
        <v>1.1999999999999999E-3</v>
      </c>
      <c r="H441" s="49">
        <v>0</v>
      </c>
      <c r="I441" s="50">
        <v>6.64</v>
      </c>
      <c r="J441" s="62">
        <v>0</v>
      </c>
      <c r="K441" s="41">
        <v>7.8440279877870411</v>
      </c>
      <c r="L441" s="62">
        <v>7.8440279877870411</v>
      </c>
      <c r="M441" s="41">
        <v>0</v>
      </c>
      <c r="N441" s="41">
        <v>9.4128335853444489E-3</v>
      </c>
      <c r="O441" s="41">
        <v>9.4128335853444489E-3</v>
      </c>
      <c r="P441" s="42">
        <v>1.7345828764530691E-8</v>
      </c>
    </row>
    <row r="442" spans="1:16" x14ac:dyDescent="0.25">
      <c r="A442" s="32" t="s">
        <v>560</v>
      </c>
      <c r="B442" s="89" t="s">
        <v>561</v>
      </c>
      <c r="C442" s="82"/>
      <c r="D442" s="82"/>
      <c r="E442" s="82"/>
      <c r="F442" s="82"/>
      <c r="G442" s="82"/>
      <c r="H442" s="82"/>
      <c r="I442" s="82"/>
      <c r="J442" s="82"/>
      <c r="K442" s="82"/>
      <c r="L442" s="82"/>
      <c r="M442" s="33">
        <f t="shared" ref="M442:O442" si="29">SUM(M443:M444)</f>
        <v>0</v>
      </c>
      <c r="N442" s="33">
        <f t="shared" si="29"/>
        <v>28130.763504152903</v>
      </c>
      <c r="O442" s="33">
        <f t="shared" si="29"/>
        <v>28130.763504152903</v>
      </c>
      <c r="P442" s="34">
        <f>O442/$N$1</f>
        <v>5.183894969929926E-2</v>
      </c>
    </row>
    <row r="443" spans="1:16" ht="24" x14ac:dyDescent="0.25">
      <c r="A443" s="35" t="s">
        <v>562</v>
      </c>
      <c r="B443" s="56" t="s">
        <v>563</v>
      </c>
      <c r="C443" s="46" t="s">
        <v>604</v>
      </c>
      <c r="D443" s="52" t="s">
        <v>95</v>
      </c>
      <c r="E443" s="47" t="s">
        <v>996</v>
      </c>
      <c r="F443" s="38" t="s">
        <v>997</v>
      </c>
      <c r="G443" s="59">
        <v>264</v>
      </c>
      <c r="H443" s="49">
        <v>0</v>
      </c>
      <c r="I443" s="50">
        <v>47.71</v>
      </c>
      <c r="J443" s="62">
        <v>0</v>
      </c>
      <c r="K443" s="41">
        <v>56.361231219475869</v>
      </c>
      <c r="L443" s="62">
        <v>56.361231219475869</v>
      </c>
      <c r="M443" s="41">
        <v>0</v>
      </c>
      <c r="N443" s="41">
        <v>14879.36504194163</v>
      </c>
      <c r="O443" s="41">
        <v>14879.36504194163</v>
      </c>
      <c r="P443" s="42">
        <v>2.7419471066004078E-2</v>
      </c>
    </row>
    <row r="444" spans="1:16" ht="24" x14ac:dyDescent="0.25">
      <c r="A444" s="35" t="s">
        <v>564</v>
      </c>
      <c r="B444" s="56" t="s">
        <v>565</v>
      </c>
      <c r="C444" s="46" t="s">
        <v>604</v>
      </c>
      <c r="D444" s="56" t="s">
        <v>95</v>
      </c>
      <c r="E444" s="47" t="s">
        <v>998</v>
      </c>
      <c r="F444" s="38" t="s">
        <v>999</v>
      </c>
      <c r="G444" s="59">
        <v>1848</v>
      </c>
      <c r="H444" s="49">
        <v>0</v>
      </c>
      <c r="I444" s="50">
        <v>6.07</v>
      </c>
      <c r="J444" s="70">
        <v>0</v>
      </c>
      <c r="K444" s="41">
        <v>7.1706701635342389</v>
      </c>
      <c r="L444" s="62">
        <v>7.1706701635342389</v>
      </c>
      <c r="M444" s="41">
        <v>0</v>
      </c>
      <c r="N444" s="41">
        <v>13251.398462211273</v>
      </c>
      <c r="O444" s="41">
        <v>13251.398462211273</v>
      </c>
      <c r="P444" s="42">
        <v>2.4419478633295185E-2</v>
      </c>
    </row>
    <row r="445" spans="1:16" x14ac:dyDescent="0.25">
      <c r="A445" s="71"/>
      <c r="G445" s="72"/>
      <c r="L445" s="73" t="s">
        <v>566</v>
      </c>
      <c r="M445" s="74">
        <f t="shared" ref="M445:O445" si="30">SUM(M108,M75,M20,M14)</f>
        <v>275250.32618091936</v>
      </c>
      <c r="N445" s="74">
        <f t="shared" si="30"/>
        <v>267406.56921009894</v>
      </c>
      <c r="O445" s="74">
        <f t="shared" si="30"/>
        <v>542656.89539101836</v>
      </c>
    </row>
    <row r="446" spans="1:16" x14ac:dyDescent="0.25">
      <c r="A446" s="71"/>
      <c r="G446" s="72"/>
      <c r="M446" s="75">
        <f t="shared" ref="M446:N446" si="31">M445/$O445</f>
        <v>0.50722717893888403</v>
      </c>
      <c r="N446" s="75">
        <f t="shared" si="31"/>
        <v>0.49277282106111581</v>
      </c>
      <c r="O446" s="75">
        <f>SUM(M446:N446)</f>
        <v>0.99999999999999978</v>
      </c>
    </row>
    <row r="447" spans="1:16" ht="15.75" x14ac:dyDescent="0.25">
      <c r="A447" s="71"/>
      <c r="G447" s="72"/>
      <c r="M447" s="76"/>
      <c r="N447" s="76"/>
      <c r="O447" s="77"/>
      <c r="P447" s="77"/>
    </row>
    <row r="448" spans="1:16" x14ac:dyDescent="0.25">
      <c r="A448" s="71"/>
      <c r="G448" s="72"/>
      <c r="M448" s="90" t="s">
        <v>567</v>
      </c>
      <c r="N448" s="81"/>
      <c r="O448" s="91">
        <f>SUMPRODUCT(H16:H444,G16:G444)+SUMPRODUCT(I16:I444,G16:G444)</f>
        <v>445698.72855850856</v>
      </c>
      <c r="P448" s="81"/>
    </row>
    <row r="449" spans="1:16" x14ac:dyDescent="0.25">
      <c r="A449" s="71"/>
      <c r="G449" s="72"/>
      <c r="M449" s="92" t="s">
        <v>568</v>
      </c>
      <c r="N449" s="83"/>
      <c r="O449" s="93" t="e">
        <f>(SUMPRODUCT(J16:J444,G16:G444)+SUMPRODUCT(K16:K444,G16:G444))-(SUMPRODUCT(H16:H444,G16:G444)+SUMPRODUCT(I16:I444,G16:G444))</f>
        <v>#VALUE!</v>
      </c>
      <c r="P449" s="83"/>
    </row>
    <row r="450" spans="1:16" x14ac:dyDescent="0.25">
      <c r="A450" s="71"/>
      <c r="G450" s="72"/>
      <c r="M450" s="92" t="s">
        <v>569</v>
      </c>
      <c r="N450" s="83"/>
      <c r="O450" s="94" t="e">
        <f>SUMPRODUCT(J16:J444,G16:G444)+SUMPRODUCT(K16:K444,G16:G444)</f>
        <v>#VALUE!</v>
      </c>
      <c r="P450" s="83"/>
    </row>
    <row r="451" spans="1:16" x14ac:dyDescent="0.25">
      <c r="A451" s="71"/>
      <c r="G451" s="72"/>
    </row>
  </sheetData>
  <mergeCells count="50">
    <mergeCell ref="B93:L93"/>
    <mergeCell ref="B96:L96"/>
    <mergeCell ref="F4:H5"/>
    <mergeCell ref="B76:L76"/>
    <mergeCell ref="B77:L77"/>
    <mergeCell ref="B87:L87"/>
    <mergeCell ref="B88:L88"/>
    <mergeCell ref="B92:L92"/>
    <mergeCell ref="F12:F13"/>
    <mergeCell ref="G12:G13"/>
    <mergeCell ref="H12:I12"/>
    <mergeCell ref="J12:L12"/>
    <mergeCell ref="M12:O12"/>
    <mergeCell ref="C12:C13"/>
    <mergeCell ref="A12:A13"/>
    <mergeCell ref="B12:B13"/>
    <mergeCell ref="D12:D13"/>
    <mergeCell ref="E12:E13"/>
    <mergeCell ref="A1:C1"/>
    <mergeCell ref="D1:M1"/>
    <mergeCell ref="N1:P1"/>
    <mergeCell ref="F3:H3"/>
    <mergeCell ref="J3:O3"/>
    <mergeCell ref="J4:O4"/>
    <mergeCell ref="J5:O5"/>
    <mergeCell ref="C6:D6"/>
    <mergeCell ref="J7:O7"/>
    <mergeCell ref="J8:O8"/>
    <mergeCell ref="C4:D4"/>
    <mergeCell ref="M450:N450"/>
    <mergeCell ref="O450:P450"/>
    <mergeCell ref="B14:L14"/>
    <mergeCell ref="B15:L15"/>
    <mergeCell ref="B17:K17"/>
    <mergeCell ref="B20:L20"/>
    <mergeCell ref="B21:L21"/>
    <mergeCell ref="B48:L48"/>
    <mergeCell ref="B75:L75"/>
    <mergeCell ref="B100:L100"/>
    <mergeCell ref="B101:L101"/>
    <mergeCell ref="B103:L103"/>
    <mergeCell ref="B104:L104"/>
    <mergeCell ref="B106:L106"/>
    <mergeCell ref="B108:L108"/>
    <mergeCell ref="B109:L109"/>
    <mergeCell ref="B442:L442"/>
    <mergeCell ref="M448:N448"/>
    <mergeCell ref="O448:P448"/>
    <mergeCell ref="M449:N449"/>
    <mergeCell ref="O449:P449"/>
  </mergeCells>
  <dataValidations count="2">
    <dataValidation type="list" allowBlank="1" showErrorMessage="1" sqref="D22:D47 D49:D74 D78:D86 D89:D91 D94:D95 D97:D99 D102 D105 D107 D110:D441 D443:D444" xr:uid="{00000000-0002-0000-0200-000000000000}">
      <formula1>"SINAPI-S,SINAPI-I,COMPOSIÇÕES,COT.MERCADO"</formula1>
    </dataValidation>
    <dataValidation type="list" allowBlank="1" showErrorMessage="1" sqref="D16 D18:D19" xr:uid="{00000000-0002-0000-0200-000001000000}">
      <formula1>"SINAPI-S,SINAPI-I,COMPOSIÇÕES,COT.MERCADO,GRA_EQUIPE_RESIDENTE"</formula1>
    </dataValidation>
  </dataValidations>
  <pageMargins left="0.25" right="0.25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PLANILHA_PARA_PREENCHIMENTO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ESTAGIO1</dc:creator>
  <cp:lastModifiedBy>Ana Bheatriz Bertoncelo</cp:lastModifiedBy>
  <dcterms:created xsi:type="dcterms:W3CDTF">2023-04-28T18:03:54Z</dcterms:created>
  <dcterms:modified xsi:type="dcterms:W3CDTF">2023-04-28T18:08:54Z</dcterms:modified>
</cp:coreProperties>
</file>